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浜田陸協関係\20浜田市陸協記録会\"/>
    </mc:Choice>
  </mc:AlternateContent>
  <xr:revisionPtr revIDLastSave="0" documentId="13_ncr:1_{174F4897-37DB-4A7A-BE39-DA6B356E5FE1}" xr6:coauthVersionLast="47" xr6:coauthVersionMax="47" xr10:uidLastSave="{00000000-0000-0000-0000-000000000000}"/>
  <bookViews>
    <workbookView xWindow="-120" yWindow="-120" windowWidth="29040" windowHeight="15840" tabRatio="870" xr2:uid="{00000000-000D-0000-FFFF-FFFF00000000}"/>
  </bookViews>
  <sheets>
    <sheet name="必ず入力してください!!" sheetId="11" r:id="rId1"/>
    <sheet name="中男申込" sheetId="2" r:id="rId2"/>
    <sheet name="中女申込" sheetId="5" r:id="rId3"/>
    <sheet name="中男子一覧印刷用" sheetId="8" r:id="rId4"/>
    <sheet name="中女子一覧印刷用" sheetId="10" r:id="rId5"/>
    <sheet name="中学校名" sheetId="1" r:id="rId6"/>
  </sheets>
  <definedNames>
    <definedName name="_xlnm.Print_Area" localSheetId="4">中女子一覧印刷用!$B$4:$N$58</definedName>
    <definedName name="_xlnm.Print_Area" localSheetId="2">中女申込!$B$9:$F$20</definedName>
    <definedName name="_xlnm.Print_Area" localSheetId="3">中男子一覧印刷用!$B$4:$N$58</definedName>
    <definedName name="_xlnm.Print_Area" localSheetId="1">中男申込!$B$9:$F$20</definedName>
  </definedNames>
  <calcPr calcId="181029"/>
</workbook>
</file>

<file path=xl/calcChain.xml><?xml version="1.0" encoding="utf-8"?>
<calcChain xmlns="http://schemas.openxmlformats.org/spreadsheetml/2006/main">
  <c r="H71" i="10" l="1"/>
  <c r="H71" i="8"/>
  <c r="G71" i="10" l="1"/>
  <c r="O2" i="5"/>
  <c r="P2" i="5" s="1"/>
  <c r="Q2" i="5" s="1"/>
  <c r="R2" i="5" s="1"/>
  <c r="S2" i="5" s="1"/>
  <c r="T2" i="5" s="1"/>
  <c r="N2" i="5"/>
  <c r="D2" i="2"/>
  <c r="E2" i="2" s="1"/>
  <c r="F2" i="2" s="1"/>
  <c r="G2" i="2" s="1"/>
  <c r="H2" i="2" s="1"/>
  <c r="I2" i="2" s="1"/>
  <c r="J2" i="2" s="1"/>
  <c r="K2" i="2" s="1"/>
  <c r="L2" i="2" s="1"/>
  <c r="M2" i="2" s="1"/>
  <c r="N2" i="2" s="1"/>
  <c r="O2" i="2" s="1"/>
  <c r="P2" i="2" s="1"/>
  <c r="Q2" i="2" s="1"/>
  <c r="R2" i="2" s="1"/>
  <c r="S2" i="2" s="1"/>
  <c r="T2" i="2" s="1"/>
  <c r="U2" i="2" s="1"/>
  <c r="V2" i="2" s="1"/>
  <c r="W2" i="2" s="1"/>
  <c r="X2" i="2" s="1"/>
  <c r="Y2" i="2" s="1"/>
  <c r="Z2" i="2" s="1"/>
  <c r="AA2" i="2" s="1"/>
  <c r="C2" i="2"/>
  <c r="T9" i="5"/>
  <c r="U9" i="5"/>
  <c r="V9" i="5"/>
  <c r="W9" i="5"/>
  <c r="T10" i="5"/>
  <c r="G10" i="5" s="1"/>
  <c r="U10" i="5"/>
  <c r="V10" i="5"/>
  <c r="W10" i="5"/>
  <c r="T11" i="5"/>
  <c r="G11" i="5" s="1"/>
  <c r="U11" i="5"/>
  <c r="V11" i="5"/>
  <c r="W11" i="5"/>
  <c r="T12" i="5"/>
  <c r="G12" i="5" s="1"/>
  <c r="U12" i="5"/>
  <c r="V12" i="5"/>
  <c r="W12" i="5"/>
  <c r="T13" i="5"/>
  <c r="G13" i="5" s="1"/>
  <c r="U13" i="5"/>
  <c r="V13" i="5"/>
  <c r="W13" i="5"/>
  <c r="T14" i="5"/>
  <c r="G14" i="5" s="1"/>
  <c r="U14" i="5"/>
  <c r="V14" i="5"/>
  <c r="W14" i="5"/>
  <c r="T15" i="5"/>
  <c r="G15" i="5" s="1"/>
  <c r="U15" i="5"/>
  <c r="V15" i="5"/>
  <c r="W15" i="5"/>
  <c r="T16" i="5"/>
  <c r="U16" i="5"/>
  <c r="V16" i="5"/>
  <c r="W16" i="5"/>
  <c r="G16" i="5" s="1"/>
  <c r="T17" i="5"/>
  <c r="G17" i="5" s="1"/>
  <c r="U17" i="5"/>
  <c r="V17" i="5"/>
  <c r="W17" i="5"/>
  <c r="T18" i="5"/>
  <c r="G18" i="5" s="1"/>
  <c r="U18" i="5"/>
  <c r="V18" i="5"/>
  <c r="W18" i="5"/>
  <c r="T19" i="5"/>
  <c r="G19" i="5" s="1"/>
  <c r="U19" i="5"/>
  <c r="V19" i="5"/>
  <c r="W19" i="5"/>
  <c r="T20" i="5"/>
  <c r="G20" i="5" s="1"/>
  <c r="U20" i="5"/>
  <c r="V20" i="5"/>
  <c r="W20" i="5"/>
  <c r="T21" i="5"/>
  <c r="G21" i="5" s="1"/>
  <c r="U21" i="5"/>
  <c r="V21" i="5"/>
  <c r="W21" i="5"/>
  <c r="T22" i="5"/>
  <c r="G22" i="5" s="1"/>
  <c r="U22" i="5"/>
  <c r="V22" i="5"/>
  <c r="W22" i="5"/>
  <c r="T23" i="5"/>
  <c r="G23" i="5" s="1"/>
  <c r="U23" i="5"/>
  <c r="V23" i="5"/>
  <c r="W23" i="5"/>
  <c r="T24" i="5"/>
  <c r="U24" i="5"/>
  <c r="V24" i="5"/>
  <c r="W24" i="5"/>
  <c r="G24" i="5" s="1"/>
  <c r="T25" i="5"/>
  <c r="G25" i="5" s="1"/>
  <c r="U25" i="5"/>
  <c r="V25" i="5"/>
  <c r="W25" i="5"/>
  <c r="T26" i="5"/>
  <c r="G26" i="5" s="1"/>
  <c r="U26" i="5"/>
  <c r="V26" i="5"/>
  <c r="W26" i="5"/>
  <c r="T27" i="5"/>
  <c r="G27" i="5" s="1"/>
  <c r="U27" i="5"/>
  <c r="V27" i="5"/>
  <c r="W27" i="5"/>
  <c r="T28" i="5"/>
  <c r="G28" i="5" s="1"/>
  <c r="U28" i="5"/>
  <c r="V28" i="5"/>
  <c r="W28" i="5"/>
  <c r="T29" i="5"/>
  <c r="G29" i="5" s="1"/>
  <c r="U29" i="5"/>
  <c r="V29" i="5"/>
  <c r="W29" i="5"/>
  <c r="T30" i="5"/>
  <c r="G30" i="5" s="1"/>
  <c r="U30" i="5"/>
  <c r="V30" i="5"/>
  <c r="W30" i="5"/>
  <c r="T31" i="5"/>
  <c r="G31" i="5" s="1"/>
  <c r="U31" i="5"/>
  <c r="V31" i="5"/>
  <c r="W31" i="5"/>
  <c r="T32" i="5"/>
  <c r="U32" i="5"/>
  <c r="V32" i="5"/>
  <c r="W32" i="5"/>
  <c r="G32" i="5" s="1"/>
  <c r="T33" i="5"/>
  <c r="G33" i="5" s="1"/>
  <c r="U33" i="5"/>
  <c r="V33" i="5"/>
  <c r="W33" i="5"/>
  <c r="T34" i="5"/>
  <c r="G34" i="5" s="1"/>
  <c r="U34" i="5"/>
  <c r="V34" i="5"/>
  <c r="W34" i="5"/>
  <c r="T35" i="5"/>
  <c r="G35" i="5" s="1"/>
  <c r="U35" i="5"/>
  <c r="V35" i="5"/>
  <c r="W35" i="5"/>
  <c r="T36" i="5"/>
  <c r="G36" i="5" s="1"/>
  <c r="U36" i="5"/>
  <c r="V36" i="5"/>
  <c r="W36" i="5"/>
  <c r="T37" i="5"/>
  <c r="G37" i="5" s="1"/>
  <c r="U37" i="5"/>
  <c r="V37" i="5"/>
  <c r="W37" i="5"/>
  <c r="T38" i="5"/>
  <c r="G38" i="5" s="1"/>
  <c r="U38" i="5"/>
  <c r="V38" i="5"/>
  <c r="W38" i="5"/>
  <c r="T39" i="5"/>
  <c r="G39" i="5" s="1"/>
  <c r="U39" i="5"/>
  <c r="V39" i="5"/>
  <c r="W39" i="5"/>
  <c r="T40" i="5"/>
  <c r="U40" i="5"/>
  <c r="V40" i="5"/>
  <c r="W40" i="5"/>
  <c r="G40" i="5" s="1"/>
  <c r="T41" i="5"/>
  <c r="G41" i="5" s="1"/>
  <c r="U41" i="5"/>
  <c r="V41" i="5"/>
  <c r="W41" i="5"/>
  <c r="T42" i="5"/>
  <c r="G42" i="5" s="1"/>
  <c r="U42" i="5"/>
  <c r="V42" i="5"/>
  <c r="W42" i="5"/>
  <c r="T43" i="5"/>
  <c r="G43" i="5" s="1"/>
  <c r="U43" i="5"/>
  <c r="V43" i="5"/>
  <c r="W43" i="5"/>
  <c r="T44" i="5"/>
  <c r="G44" i="5" s="1"/>
  <c r="U44" i="5"/>
  <c r="V44" i="5"/>
  <c r="W44" i="5"/>
  <c r="T45" i="5"/>
  <c r="G45" i="5" s="1"/>
  <c r="U45" i="5"/>
  <c r="V45" i="5"/>
  <c r="W45" i="5"/>
  <c r="T46" i="5"/>
  <c r="G46" i="5" s="1"/>
  <c r="U46" i="5"/>
  <c r="V46" i="5"/>
  <c r="W46" i="5"/>
  <c r="T47" i="5"/>
  <c r="G47" i="5" s="1"/>
  <c r="U47" i="5"/>
  <c r="V47" i="5"/>
  <c r="W47" i="5"/>
  <c r="T48" i="5"/>
  <c r="U48" i="5"/>
  <c r="V48" i="5"/>
  <c r="W48" i="5"/>
  <c r="G48" i="5" s="1"/>
  <c r="T49" i="5"/>
  <c r="G49" i="5" s="1"/>
  <c r="U49" i="5"/>
  <c r="V49" i="5"/>
  <c r="W49" i="5"/>
  <c r="T50" i="5"/>
  <c r="G50" i="5" s="1"/>
  <c r="U50" i="5"/>
  <c r="V50" i="5"/>
  <c r="W50" i="5"/>
  <c r="T51" i="5"/>
  <c r="G51" i="5" s="1"/>
  <c r="U51" i="5"/>
  <c r="V51" i="5"/>
  <c r="W51" i="5"/>
  <c r="T52" i="5"/>
  <c r="G52" i="5" s="1"/>
  <c r="U52" i="5"/>
  <c r="V52" i="5"/>
  <c r="W52" i="5"/>
  <c r="T53" i="5"/>
  <c r="G53" i="5" s="1"/>
  <c r="U53" i="5"/>
  <c r="V53" i="5"/>
  <c r="W53" i="5"/>
  <c r="T54" i="5"/>
  <c r="G54" i="5" s="1"/>
  <c r="U54" i="5"/>
  <c r="V54" i="5"/>
  <c r="W54" i="5"/>
  <c r="T55" i="5"/>
  <c r="G55" i="5" s="1"/>
  <c r="U55" i="5"/>
  <c r="V55" i="5"/>
  <c r="W55" i="5"/>
  <c r="T56" i="5"/>
  <c r="U56" i="5"/>
  <c r="V56" i="5"/>
  <c r="W56" i="5"/>
  <c r="G56" i="5" s="1"/>
  <c r="T57" i="5"/>
  <c r="G57" i="5" s="1"/>
  <c r="U57" i="5"/>
  <c r="V57" i="5"/>
  <c r="W57" i="5"/>
  <c r="T58" i="5"/>
  <c r="G58" i="5" s="1"/>
  <c r="U58" i="5"/>
  <c r="V58" i="5"/>
  <c r="W58" i="5"/>
  <c r="T59" i="5"/>
  <c r="G59" i="5" s="1"/>
  <c r="U59" i="5"/>
  <c r="V59" i="5"/>
  <c r="W59" i="5"/>
  <c r="T60" i="5"/>
  <c r="G60" i="5" s="1"/>
  <c r="U60" i="5"/>
  <c r="V60" i="5"/>
  <c r="W60" i="5"/>
  <c r="T61" i="5"/>
  <c r="G61" i="5" s="1"/>
  <c r="U61" i="5"/>
  <c r="V61" i="5"/>
  <c r="W61" i="5"/>
  <c r="T62" i="5"/>
  <c r="G62" i="5" s="1"/>
  <c r="U62" i="5"/>
  <c r="V62" i="5"/>
  <c r="W62" i="5"/>
  <c r="T63" i="5"/>
  <c r="G63" i="5" s="1"/>
  <c r="U63" i="5"/>
  <c r="V63" i="5"/>
  <c r="W63" i="5"/>
  <c r="T64" i="5"/>
  <c r="U64" i="5"/>
  <c r="V64" i="5"/>
  <c r="W64" i="5"/>
  <c r="G64" i="5" s="1"/>
  <c r="T65" i="5"/>
  <c r="G65" i="5" s="1"/>
  <c r="U65" i="5"/>
  <c r="V65" i="5"/>
  <c r="W65" i="5"/>
  <c r="T66" i="5"/>
  <c r="G66" i="5" s="1"/>
  <c r="U66" i="5"/>
  <c r="V66" i="5"/>
  <c r="W66" i="5"/>
  <c r="T67" i="5"/>
  <c r="G67" i="5" s="1"/>
  <c r="U67" i="5"/>
  <c r="V67" i="5"/>
  <c r="W67" i="5"/>
  <c r="T68" i="5"/>
  <c r="G68" i="5" s="1"/>
  <c r="U68" i="5"/>
  <c r="V68" i="5"/>
  <c r="W68" i="5"/>
  <c r="T69" i="5"/>
  <c r="G69" i="5" s="1"/>
  <c r="U69" i="5"/>
  <c r="V69" i="5"/>
  <c r="W69" i="5"/>
  <c r="T70" i="5"/>
  <c r="G70" i="5" s="1"/>
  <c r="U70" i="5"/>
  <c r="V70" i="5"/>
  <c r="W70" i="5"/>
  <c r="T71" i="5"/>
  <c r="G71" i="5" s="1"/>
  <c r="U71" i="5"/>
  <c r="V71" i="5"/>
  <c r="W71" i="5"/>
  <c r="T72" i="5"/>
  <c r="U72" i="5"/>
  <c r="V72" i="5"/>
  <c r="W72" i="5"/>
  <c r="G72" i="5" s="1"/>
  <c r="T73" i="5"/>
  <c r="G73" i="5" s="1"/>
  <c r="U73" i="5"/>
  <c r="V73" i="5"/>
  <c r="W73" i="5"/>
  <c r="T74" i="5"/>
  <c r="G74" i="5" s="1"/>
  <c r="U74" i="5"/>
  <c r="V74" i="5"/>
  <c r="W74" i="5"/>
  <c r="T75" i="5"/>
  <c r="G75" i="5" s="1"/>
  <c r="U75" i="5"/>
  <c r="V75" i="5"/>
  <c r="W75" i="5"/>
  <c r="T76" i="5"/>
  <c r="G76" i="5" s="1"/>
  <c r="U76" i="5"/>
  <c r="V76" i="5"/>
  <c r="W76" i="5"/>
  <c r="T77" i="5"/>
  <c r="G77" i="5" s="1"/>
  <c r="U77" i="5"/>
  <c r="V77" i="5"/>
  <c r="W77" i="5"/>
  <c r="T78" i="5"/>
  <c r="G78" i="5" s="1"/>
  <c r="U78" i="5"/>
  <c r="V78" i="5"/>
  <c r="W78" i="5"/>
  <c r="T79" i="5"/>
  <c r="G79" i="5" s="1"/>
  <c r="U79" i="5"/>
  <c r="V79" i="5"/>
  <c r="W79" i="5"/>
  <c r="T80" i="5"/>
  <c r="U80" i="5"/>
  <c r="V80" i="5"/>
  <c r="W80" i="5"/>
  <c r="G80" i="5" s="1"/>
  <c r="T81" i="5"/>
  <c r="G81" i="5" s="1"/>
  <c r="U81" i="5"/>
  <c r="V81" i="5"/>
  <c r="W81" i="5"/>
  <c r="T82" i="5"/>
  <c r="G82" i="5" s="1"/>
  <c r="U82" i="5"/>
  <c r="V82" i="5"/>
  <c r="W82" i="5"/>
  <c r="T83" i="5"/>
  <c r="G83" i="5" s="1"/>
  <c r="U83" i="5"/>
  <c r="V83" i="5"/>
  <c r="W83" i="5"/>
  <c r="T84" i="5"/>
  <c r="G84" i="5" s="1"/>
  <c r="U84" i="5"/>
  <c r="V84" i="5"/>
  <c r="W84" i="5"/>
  <c r="T85" i="5"/>
  <c r="G85" i="5" s="1"/>
  <c r="U85" i="5"/>
  <c r="V85" i="5"/>
  <c r="W85" i="5"/>
  <c r="T86" i="5"/>
  <c r="G86" i="5" s="1"/>
  <c r="U86" i="5"/>
  <c r="V86" i="5"/>
  <c r="W86" i="5"/>
  <c r="T87" i="5"/>
  <c r="G87" i="5" s="1"/>
  <c r="U87" i="5"/>
  <c r="V87" i="5"/>
  <c r="W87" i="5"/>
  <c r="T88" i="5"/>
  <c r="U88" i="5"/>
  <c r="V88" i="5"/>
  <c r="W88" i="5"/>
  <c r="G88" i="5" s="1"/>
  <c r="T89" i="5"/>
  <c r="G89" i="5" s="1"/>
  <c r="U89" i="5"/>
  <c r="V89" i="5"/>
  <c r="W89" i="5"/>
  <c r="T90" i="5"/>
  <c r="G90" i="5" s="1"/>
  <c r="U90" i="5"/>
  <c r="V90" i="5"/>
  <c r="W90" i="5"/>
  <c r="T91" i="5"/>
  <c r="G91" i="5" s="1"/>
  <c r="U91" i="5"/>
  <c r="V91" i="5"/>
  <c r="W91" i="5"/>
  <c r="T92" i="5"/>
  <c r="G92" i="5" s="1"/>
  <c r="U92" i="5"/>
  <c r="V92" i="5"/>
  <c r="W92" i="5"/>
  <c r="T93" i="5"/>
  <c r="G93" i="5" s="1"/>
  <c r="U93" i="5"/>
  <c r="V93" i="5"/>
  <c r="W93" i="5"/>
  <c r="T94" i="5"/>
  <c r="G94" i="5" s="1"/>
  <c r="U94" i="5"/>
  <c r="V94" i="5"/>
  <c r="W94" i="5"/>
  <c r="T95" i="5"/>
  <c r="G95" i="5" s="1"/>
  <c r="U95" i="5"/>
  <c r="V95" i="5"/>
  <c r="W95" i="5"/>
  <c r="T96" i="5"/>
  <c r="U96" i="5"/>
  <c r="V96" i="5"/>
  <c r="W96" i="5"/>
  <c r="G96" i="5" s="1"/>
  <c r="T97" i="5"/>
  <c r="G97" i="5" s="1"/>
  <c r="U97" i="5"/>
  <c r="V97" i="5"/>
  <c r="W97" i="5"/>
  <c r="T98" i="5"/>
  <c r="G98" i="5" s="1"/>
  <c r="U98" i="5"/>
  <c r="V98" i="5"/>
  <c r="W98" i="5"/>
  <c r="T99" i="5"/>
  <c r="G99" i="5" s="1"/>
  <c r="U99" i="5"/>
  <c r="V99" i="5"/>
  <c r="W99" i="5"/>
  <c r="T100" i="5"/>
  <c r="G100" i="5" s="1"/>
  <c r="U100" i="5"/>
  <c r="V100" i="5"/>
  <c r="W100" i="5"/>
  <c r="T101" i="5"/>
  <c r="G101" i="5" s="1"/>
  <c r="U101" i="5"/>
  <c r="V101" i="5"/>
  <c r="W101" i="5"/>
  <c r="T102" i="5"/>
  <c r="G102" i="5" s="1"/>
  <c r="U102" i="5"/>
  <c r="V102" i="5"/>
  <c r="W102" i="5"/>
  <c r="T103" i="5"/>
  <c r="G103" i="5" s="1"/>
  <c r="U103" i="5"/>
  <c r="V103" i="5"/>
  <c r="W103" i="5"/>
  <c r="T104" i="5"/>
  <c r="U104" i="5"/>
  <c r="V104" i="5"/>
  <c r="W104" i="5"/>
  <c r="G104" i="5" s="1"/>
  <c r="T105" i="5"/>
  <c r="G105" i="5" s="1"/>
  <c r="U105" i="5"/>
  <c r="V105" i="5"/>
  <c r="W105" i="5"/>
  <c r="T106" i="5"/>
  <c r="G106" i="5" s="1"/>
  <c r="U106" i="5"/>
  <c r="V106" i="5"/>
  <c r="W106" i="5"/>
  <c r="T107" i="5"/>
  <c r="G107" i="5" s="1"/>
  <c r="U107" i="5"/>
  <c r="V107" i="5"/>
  <c r="W107" i="5"/>
  <c r="T108" i="5"/>
  <c r="G108" i="5" s="1"/>
  <c r="U108" i="5"/>
  <c r="V108" i="5"/>
  <c r="W108" i="5"/>
  <c r="T109" i="5"/>
  <c r="G109" i="5" s="1"/>
  <c r="U109" i="5"/>
  <c r="V109" i="5"/>
  <c r="W109" i="5"/>
  <c r="T110" i="5"/>
  <c r="G110" i="5" s="1"/>
  <c r="U110" i="5"/>
  <c r="V110" i="5"/>
  <c r="W110" i="5"/>
  <c r="T111" i="5"/>
  <c r="G111" i="5" s="1"/>
  <c r="U111" i="5"/>
  <c r="V111" i="5"/>
  <c r="W111" i="5"/>
  <c r="T112" i="5"/>
  <c r="U112" i="5"/>
  <c r="V112" i="5"/>
  <c r="W112" i="5"/>
  <c r="G112" i="5" s="1"/>
  <c r="T113" i="5"/>
  <c r="G113" i="5" s="1"/>
  <c r="U113" i="5"/>
  <c r="V113" i="5"/>
  <c r="W113" i="5"/>
  <c r="T114" i="5"/>
  <c r="G114" i="5" s="1"/>
  <c r="U114" i="5"/>
  <c r="V114" i="5"/>
  <c r="W114" i="5"/>
  <c r="T115" i="5"/>
  <c r="G115" i="5" s="1"/>
  <c r="U115" i="5"/>
  <c r="V115" i="5"/>
  <c r="W115" i="5"/>
  <c r="T116" i="5"/>
  <c r="G116" i="5" s="1"/>
  <c r="U116" i="5"/>
  <c r="V116" i="5"/>
  <c r="W116" i="5"/>
  <c r="T117" i="5"/>
  <c r="G117" i="5" s="1"/>
  <c r="U117" i="5"/>
  <c r="V117" i="5"/>
  <c r="W117" i="5"/>
  <c r="T118" i="5"/>
  <c r="G118" i="5" s="1"/>
  <c r="U118" i="5"/>
  <c r="V118" i="5"/>
  <c r="W118" i="5"/>
  <c r="T119" i="5"/>
  <c r="G119" i="5" s="1"/>
  <c r="U119" i="5"/>
  <c r="V119" i="5"/>
  <c r="W119" i="5"/>
  <c r="T120" i="5"/>
  <c r="U120" i="5"/>
  <c r="V120" i="5"/>
  <c r="W120" i="5"/>
  <c r="G120" i="5" s="1"/>
  <c r="T121" i="5"/>
  <c r="G121" i="5" s="1"/>
  <c r="U121" i="5"/>
  <c r="V121" i="5"/>
  <c r="W121" i="5"/>
  <c r="T122" i="5"/>
  <c r="G122" i="5" s="1"/>
  <c r="U122" i="5"/>
  <c r="V122" i="5"/>
  <c r="W122" i="5"/>
  <c r="T123" i="5"/>
  <c r="G123" i="5" s="1"/>
  <c r="U123" i="5"/>
  <c r="V123" i="5"/>
  <c r="W123" i="5"/>
  <c r="T124" i="5"/>
  <c r="G124" i="5" s="1"/>
  <c r="U124" i="5"/>
  <c r="V124" i="5"/>
  <c r="W124" i="5"/>
  <c r="T125" i="5"/>
  <c r="G125" i="5" s="1"/>
  <c r="U125" i="5"/>
  <c r="V125" i="5"/>
  <c r="W125" i="5"/>
  <c r="T126" i="5"/>
  <c r="G126" i="5" s="1"/>
  <c r="U126" i="5"/>
  <c r="V126" i="5"/>
  <c r="W126" i="5"/>
  <c r="T127" i="5"/>
  <c r="G127" i="5" s="1"/>
  <c r="U127" i="5"/>
  <c r="V127" i="5"/>
  <c r="W127" i="5"/>
  <c r="T128" i="5"/>
  <c r="U128" i="5"/>
  <c r="V128" i="5"/>
  <c r="W128" i="5"/>
  <c r="G128" i="5" s="1"/>
  <c r="T129" i="5"/>
  <c r="G129" i="5" s="1"/>
  <c r="U129" i="5"/>
  <c r="V129" i="5"/>
  <c r="W129" i="5"/>
  <c r="T130" i="5"/>
  <c r="G130" i="5" s="1"/>
  <c r="U130" i="5"/>
  <c r="V130" i="5"/>
  <c r="W130" i="5"/>
  <c r="T131" i="5"/>
  <c r="G131" i="5" s="1"/>
  <c r="U131" i="5"/>
  <c r="V131" i="5"/>
  <c r="W131" i="5"/>
  <c r="T132" i="5"/>
  <c r="G132" i="5" s="1"/>
  <c r="U132" i="5"/>
  <c r="V132" i="5"/>
  <c r="W132" i="5"/>
  <c r="T133" i="5"/>
  <c r="G133" i="5" s="1"/>
  <c r="U133" i="5"/>
  <c r="V133" i="5"/>
  <c r="W133" i="5"/>
  <c r="T134" i="5"/>
  <c r="G134" i="5" s="1"/>
  <c r="U134" i="5"/>
  <c r="V134" i="5"/>
  <c r="W134" i="5"/>
  <c r="T135" i="5"/>
  <c r="G135" i="5" s="1"/>
  <c r="U135" i="5"/>
  <c r="V135" i="5"/>
  <c r="W135" i="5"/>
  <c r="T136" i="5"/>
  <c r="U136" i="5"/>
  <c r="V136" i="5"/>
  <c r="W136" i="5"/>
  <c r="G136" i="5" s="1"/>
  <c r="T137" i="5"/>
  <c r="G137" i="5" s="1"/>
  <c r="U137" i="5"/>
  <c r="V137" i="5"/>
  <c r="W137" i="5"/>
  <c r="T138" i="5"/>
  <c r="G138" i="5" s="1"/>
  <c r="U138" i="5"/>
  <c r="V138" i="5"/>
  <c r="W138" i="5"/>
  <c r="T139" i="5"/>
  <c r="G139" i="5" s="1"/>
  <c r="U139" i="5"/>
  <c r="V139" i="5"/>
  <c r="W139" i="5"/>
  <c r="T140" i="5"/>
  <c r="G140" i="5" s="1"/>
  <c r="U140" i="5"/>
  <c r="V140" i="5"/>
  <c r="W140" i="5"/>
  <c r="T141" i="5"/>
  <c r="G141" i="5" s="1"/>
  <c r="U141" i="5"/>
  <c r="V141" i="5"/>
  <c r="W141" i="5"/>
  <c r="T142" i="5"/>
  <c r="G142" i="5" s="1"/>
  <c r="U142" i="5"/>
  <c r="V142" i="5"/>
  <c r="W142" i="5"/>
  <c r="T143" i="5"/>
  <c r="G143" i="5" s="1"/>
  <c r="U143" i="5"/>
  <c r="V143" i="5"/>
  <c r="W143" i="5"/>
  <c r="T144" i="5"/>
  <c r="U144" i="5"/>
  <c r="V144" i="5"/>
  <c r="W144" i="5"/>
  <c r="G144" i="5" s="1"/>
  <c r="T145" i="5"/>
  <c r="G145" i="5" s="1"/>
  <c r="U145" i="5"/>
  <c r="V145" i="5"/>
  <c r="W145" i="5"/>
  <c r="T146" i="5"/>
  <c r="G146" i="5" s="1"/>
  <c r="U146" i="5"/>
  <c r="V146" i="5"/>
  <c r="W146" i="5"/>
  <c r="T147" i="5"/>
  <c r="G147" i="5" s="1"/>
  <c r="U147" i="5"/>
  <c r="V147" i="5"/>
  <c r="W147" i="5"/>
  <c r="T148" i="5"/>
  <c r="G148" i="5" s="1"/>
  <c r="U148" i="5"/>
  <c r="V148" i="5"/>
  <c r="W148" i="5"/>
  <c r="T149" i="5"/>
  <c r="G149" i="5" s="1"/>
  <c r="U149" i="5"/>
  <c r="V149" i="5"/>
  <c r="W149" i="5"/>
  <c r="T150" i="5"/>
  <c r="G150" i="5" s="1"/>
  <c r="U150" i="5"/>
  <c r="V150" i="5"/>
  <c r="W150" i="5"/>
  <c r="T151" i="5"/>
  <c r="G151" i="5" s="1"/>
  <c r="U151" i="5"/>
  <c r="V151" i="5"/>
  <c r="W151" i="5"/>
  <c r="T152" i="5"/>
  <c r="U152" i="5"/>
  <c r="V152" i="5"/>
  <c r="W152" i="5"/>
  <c r="G152" i="5" s="1"/>
  <c r="T153" i="5"/>
  <c r="G153" i="5" s="1"/>
  <c r="U153" i="5"/>
  <c r="V153" i="5"/>
  <c r="W153" i="5"/>
  <c r="T154" i="5"/>
  <c r="G154" i="5" s="1"/>
  <c r="U154" i="5"/>
  <c r="V154" i="5"/>
  <c r="W154" i="5"/>
  <c r="T155" i="5"/>
  <c r="G155" i="5" s="1"/>
  <c r="U155" i="5"/>
  <c r="V155" i="5"/>
  <c r="W155" i="5"/>
  <c r="T156" i="5"/>
  <c r="G156" i="5" s="1"/>
  <c r="U156" i="5"/>
  <c r="V156" i="5"/>
  <c r="W156" i="5"/>
  <c r="T157" i="5"/>
  <c r="G157" i="5" s="1"/>
  <c r="U157" i="5"/>
  <c r="V157" i="5"/>
  <c r="W157" i="5"/>
  <c r="T158" i="5"/>
  <c r="G158" i="5" s="1"/>
  <c r="U158" i="5"/>
  <c r="V158" i="5"/>
  <c r="W158" i="5"/>
  <c r="T159" i="5"/>
  <c r="G159" i="5" s="1"/>
  <c r="U159" i="5"/>
  <c r="V159" i="5"/>
  <c r="W159" i="5"/>
  <c r="T160" i="5"/>
  <c r="U160" i="5"/>
  <c r="V160" i="5"/>
  <c r="W160" i="5"/>
  <c r="G160" i="5" s="1"/>
  <c r="T161" i="5"/>
  <c r="G161" i="5" s="1"/>
  <c r="U161" i="5"/>
  <c r="V161" i="5"/>
  <c r="W161" i="5"/>
  <c r="T162" i="5"/>
  <c r="G162" i="5" s="1"/>
  <c r="U162" i="5"/>
  <c r="V162" i="5"/>
  <c r="W162" i="5"/>
  <c r="T163" i="5"/>
  <c r="G163" i="5" s="1"/>
  <c r="U163" i="5"/>
  <c r="V163" i="5"/>
  <c r="W163" i="5"/>
  <c r="T164" i="5"/>
  <c r="G164" i="5" s="1"/>
  <c r="U164" i="5"/>
  <c r="V164" i="5"/>
  <c r="W164" i="5"/>
  <c r="T165" i="5"/>
  <c r="G165" i="5" s="1"/>
  <c r="U165" i="5"/>
  <c r="V165" i="5"/>
  <c r="W165" i="5"/>
  <c r="T166" i="5"/>
  <c r="G166" i="5" s="1"/>
  <c r="U166" i="5"/>
  <c r="V166" i="5"/>
  <c r="W166" i="5"/>
  <c r="T167" i="5"/>
  <c r="G167" i="5" s="1"/>
  <c r="U167" i="5"/>
  <c r="V167" i="5"/>
  <c r="W167" i="5"/>
  <c r="T168" i="5"/>
  <c r="U168" i="5"/>
  <c r="V168" i="5"/>
  <c r="W168" i="5"/>
  <c r="G168" i="5" s="1"/>
  <c r="T169" i="5"/>
  <c r="G169" i="5" s="1"/>
  <c r="U169" i="5"/>
  <c r="V169" i="5"/>
  <c r="W169" i="5"/>
  <c r="T170" i="5"/>
  <c r="G170" i="5" s="1"/>
  <c r="U170" i="5"/>
  <c r="V170" i="5"/>
  <c r="W170" i="5"/>
  <c r="T171" i="5"/>
  <c r="G171" i="5" s="1"/>
  <c r="U171" i="5"/>
  <c r="V171" i="5"/>
  <c r="W171" i="5"/>
  <c r="T172" i="5"/>
  <c r="G172" i="5" s="1"/>
  <c r="U172" i="5"/>
  <c r="V172" i="5"/>
  <c r="W172" i="5"/>
  <c r="T173" i="5"/>
  <c r="G173" i="5" s="1"/>
  <c r="U173" i="5"/>
  <c r="V173" i="5"/>
  <c r="W173" i="5"/>
  <c r="T174" i="5"/>
  <c r="G174" i="5" s="1"/>
  <c r="U174" i="5"/>
  <c r="V174" i="5"/>
  <c r="W174" i="5"/>
  <c r="T175" i="5"/>
  <c r="G175" i="5" s="1"/>
  <c r="U175" i="5"/>
  <c r="V175" i="5"/>
  <c r="W175" i="5"/>
  <c r="T176" i="5"/>
  <c r="U176" i="5"/>
  <c r="V176" i="5"/>
  <c r="W176" i="5"/>
  <c r="G176" i="5" s="1"/>
  <c r="T177" i="5"/>
  <c r="G177" i="5" s="1"/>
  <c r="U177" i="5"/>
  <c r="V177" i="5"/>
  <c r="W177" i="5"/>
  <c r="T178" i="5"/>
  <c r="G178" i="5" s="1"/>
  <c r="U178" i="5"/>
  <c r="V178" i="5"/>
  <c r="W178" i="5"/>
  <c r="T179" i="5"/>
  <c r="G179" i="5" s="1"/>
  <c r="U179" i="5"/>
  <c r="V179" i="5"/>
  <c r="W179" i="5"/>
  <c r="T180" i="5"/>
  <c r="G180" i="5" s="1"/>
  <c r="U180" i="5"/>
  <c r="V180" i="5"/>
  <c r="W180" i="5"/>
  <c r="T181" i="5"/>
  <c r="G181" i="5" s="1"/>
  <c r="U181" i="5"/>
  <c r="V181" i="5"/>
  <c r="W181" i="5"/>
  <c r="T182" i="5"/>
  <c r="G182" i="5" s="1"/>
  <c r="U182" i="5"/>
  <c r="V182" i="5"/>
  <c r="W182" i="5"/>
  <c r="T183" i="5"/>
  <c r="G183" i="5" s="1"/>
  <c r="U183" i="5"/>
  <c r="V183" i="5"/>
  <c r="W183" i="5"/>
  <c r="T184" i="5"/>
  <c r="U184" i="5"/>
  <c r="V184" i="5"/>
  <c r="W184" i="5"/>
  <c r="G184" i="5" s="1"/>
  <c r="T185" i="5"/>
  <c r="G185" i="5" s="1"/>
  <c r="U185" i="5"/>
  <c r="V185" i="5"/>
  <c r="W185" i="5"/>
  <c r="T186" i="5"/>
  <c r="G186" i="5" s="1"/>
  <c r="U186" i="5"/>
  <c r="V186" i="5"/>
  <c r="W186" i="5"/>
  <c r="T187" i="5"/>
  <c r="G187" i="5" s="1"/>
  <c r="U187" i="5"/>
  <c r="V187" i="5"/>
  <c r="W187" i="5"/>
  <c r="T188" i="5"/>
  <c r="G188" i="5" s="1"/>
  <c r="U188" i="5"/>
  <c r="V188" i="5"/>
  <c r="W188" i="5"/>
  <c r="T189" i="5"/>
  <c r="G189" i="5" s="1"/>
  <c r="U189" i="5"/>
  <c r="V189" i="5"/>
  <c r="W189" i="5"/>
  <c r="T190" i="5"/>
  <c r="G190" i="5" s="1"/>
  <c r="U190" i="5"/>
  <c r="V190" i="5"/>
  <c r="W190" i="5"/>
  <c r="T191" i="5"/>
  <c r="G191" i="5" s="1"/>
  <c r="U191" i="5"/>
  <c r="V191" i="5"/>
  <c r="W191" i="5"/>
  <c r="T192" i="5"/>
  <c r="U192" i="5"/>
  <c r="V192" i="5"/>
  <c r="W192" i="5"/>
  <c r="G192" i="5" s="1"/>
  <c r="T193" i="5"/>
  <c r="G193" i="5" s="1"/>
  <c r="U193" i="5"/>
  <c r="V193" i="5"/>
  <c r="W193" i="5"/>
  <c r="T194" i="5"/>
  <c r="G194" i="5" s="1"/>
  <c r="U194" i="5"/>
  <c r="V194" i="5"/>
  <c r="W194" i="5"/>
  <c r="T195" i="5"/>
  <c r="G195" i="5" s="1"/>
  <c r="U195" i="5"/>
  <c r="V195" i="5"/>
  <c r="W195" i="5"/>
  <c r="T196" i="5"/>
  <c r="G196" i="5" s="1"/>
  <c r="U196" i="5"/>
  <c r="V196" i="5"/>
  <c r="W196" i="5"/>
  <c r="T197" i="5"/>
  <c r="G197" i="5" s="1"/>
  <c r="U197" i="5"/>
  <c r="V197" i="5"/>
  <c r="W197" i="5"/>
  <c r="T198" i="5"/>
  <c r="G198" i="5" s="1"/>
  <c r="U198" i="5"/>
  <c r="V198" i="5"/>
  <c r="W198" i="5"/>
  <c r="T199" i="5"/>
  <c r="G199" i="5" s="1"/>
  <c r="U199" i="5"/>
  <c r="V199" i="5"/>
  <c r="W199" i="5"/>
  <c r="T200" i="5"/>
  <c r="U200" i="5"/>
  <c r="V200" i="5"/>
  <c r="W200" i="5"/>
  <c r="G200" i="5" s="1"/>
  <c r="T201" i="5"/>
  <c r="G201" i="5" s="1"/>
  <c r="U201" i="5"/>
  <c r="V201" i="5"/>
  <c r="W201" i="5"/>
  <c r="T202" i="5"/>
  <c r="G202" i="5" s="1"/>
  <c r="U202" i="5"/>
  <c r="V202" i="5"/>
  <c r="W202" i="5"/>
  <c r="T203" i="5"/>
  <c r="G203" i="5" s="1"/>
  <c r="U203" i="5"/>
  <c r="V203" i="5"/>
  <c r="W203" i="5"/>
  <c r="T204" i="5"/>
  <c r="G204" i="5" s="1"/>
  <c r="U204" i="5"/>
  <c r="V204" i="5"/>
  <c r="W204" i="5"/>
  <c r="T205" i="5"/>
  <c r="G205" i="5" s="1"/>
  <c r="U205" i="5"/>
  <c r="V205" i="5"/>
  <c r="W205" i="5"/>
  <c r="T206" i="5"/>
  <c r="G206" i="5" s="1"/>
  <c r="U206" i="5"/>
  <c r="V206" i="5"/>
  <c r="W206" i="5"/>
  <c r="T207" i="5"/>
  <c r="G207" i="5" s="1"/>
  <c r="U207" i="5"/>
  <c r="V207" i="5"/>
  <c r="W207" i="5"/>
  <c r="T208" i="5"/>
  <c r="U208" i="5"/>
  <c r="V208" i="5"/>
  <c r="W208" i="5"/>
  <c r="G208" i="5" s="1"/>
  <c r="W8" i="5"/>
  <c r="G8" i="5" s="1"/>
  <c r="V8" i="5"/>
  <c r="U8" i="5"/>
  <c r="T8" i="5"/>
  <c r="E6" i="10"/>
  <c r="E61" i="8" s="1"/>
  <c r="B1" i="5"/>
  <c r="G206" i="2"/>
  <c r="G198" i="2"/>
  <c r="G190" i="2"/>
  <c r="G182" i="2"/>
  <c r="G174" i="2"/>
  <c r="G166" i="2"/>
  <c r="G158" i="2"/>
  <c r="G150" i="2"/>
  <c r="G142" i="2"/>
  <c r="G134" i="2"/>
  <c r="G126" i="2"/>
  <c r="G118" i="2"/>
  <c r="G110" i="2"/>
  <c r="G102" i="2"/>
  <c r="G94" i="2"/>
  <c r="G86" i="2"/>
  <c r="G78" i="2"/>
  <c r="G70" i="2"/>
  <c r="G62" i="2"/>
  <c r="G54" i="2"/>
  <c r="G46" i="2"/>
  <c r="G38" i="2"/>
  <c r="G30" i="2"/>
  <c r="G22" i="2"/>
  <c r="T9" i="2"/>
  <c r="U9" i="2"/>
  <c r="V9" i="2"/>
  <c r="W9" i="2"/>
  <c r="T10" i="2"/>
  <c r="U10" i="2"/>
  <c r="V10" i="2"/>
  <c r="W10" i="2"/>
  <c r="T11" i="2"/>
  <c r="U11" i="2"/>
  <c r="V11" i="2"/>
  <c r="W11" i="2"/>
  <c r="T12" i="2"/>
  <c r="U12" i="2"/>
  <c r="V12" i="2"/>
  <c r="W12" i="2"/>
  <c r="T13" i="2"/>
  <c r="U13" i="2"/>
  <c r="V13" i="2"/>
  <c r="W13" i="2"/>
  <c r="T14" i="2"/>
  <c r="U14" i="2"/>
  <c r="V14" i="2"/>
  <c r="W14" i="2"/>
  <c r="T15" i="2"/>
  <c r="U15" i="2"/>
  <c r="V15" i="2"/>
  <c r="W15" i="2"/>
  <c r="T16" i="2"/>
  <c r="U16" i="2"/>
  <c r="G16" i="2" s="1"/>
  <c r="V16" i="2"/>
  <c r="W16" i="2"/>
  <c r="T17" i="2"/>
  <c r="G17" i="2" s="1"/>
  <c r="U17" i="2"/>
  <c r="V17" i="2"/>
  <c r="W17" i="2"/>
  <c r="T18" i="2"/>
  <c r="U18" i="2"/>
  <c r="G18" i="2" s="1"/>
  <c r="V18" i="2"/>
  <c r="W18" i="2"/>
  <c r="T19" i="2"/>
  <c r="G19" i="2" s="1"/>
  <c r="U19" i="2"/>
  <c r="V19" i="2"/>
  <c r="W19" i="2"/>
  <c r="T20" i="2"/>
  <c r="U20" i="2"/>
  <c r="G20" i="2" s="1"/>
  <c r="V20" i="2"/>
  <c r="W20" i="2"/>
  <c r="T21" i="2"/>
  <c r="G21" i="2" s="1"/>
  <c r="U21" i="2"/>
  <c r="V21" i="2"/>
  <c r="W21" i="2"/>
  <c r="T22" i="2"/>
  <c r="U22" i="2"/>
  <c r="V22" i="2"/>
  <c r="W22" i="2"/>
  <c r="T23" i="2"/>
  <c r="G23" i="2" s="1"/>
  <c r="U23" i="2"/>
  <c r="V23" i="2"/>
  <c r="W23" i="2"/>
  <c r="T24" i="2"/>
  <c r="U24" i="2"/>
  <c r="G24" i="2" s="1"/>
  <c r="V24" i="2"/>
  <c r="W24" i="2"/>
  <c r="T25" i="2"/>
  <c r="G25" i="2" s="1"/>
  <c r="U25" i="2"/>
  <c r="V25" i="2"/>
  <c r="W25" i="2"/>
  <c r="T26" i="2"/>
  <c r="U26" i="2"/>
  <c r="G26" i="2" s="1"/>
  <c r="V26" i="2"/>
  <c r="W26" i="2"/>
  <c r="T27" i="2"/>
  <c r="G27" i="2" s="1"/>
  <c r="U27" i="2"/>
  <c r="V27" i="2"/>
  <c r="W27" i="2"/>
  <c r="T28" i="2"/>
  <c r="U28" i="2"/>
  <c r="G28" i="2" s="1"/>
  <c r="V28" i="2"/>
  <c r="W28" i="2"/>
  <c r="T29" i="2"/>
  <c r="G29" i="2" s="1"/>
  <c r="U29" i="2"/>
  <c r="V29" i="2"/>
  <c r="W29" i="2"/>
  <c r="T30" i="2"/>
  <c r="U30" i="2"/>
  <c r="V30" i="2"/>
  <c r="W30" i="2"/>
  <c r="T31" i="2"/>
  <c r="G31" i="2" s="1"/>
  <c r="U31" i="2"/>
  <c r="V31" i="2"/>
  <c r="W31" i="2"/>
  <c r="T32" i="2"/>
  <c r="U32" i="2"/>
  <c r="G32" i="2" s="1"/>
  <c r="V32" i="2"/>
  <c r="W32" i="2"/>
  <c r="T33" i="2"/>
  <c r="G33" i="2" s="1"/>
  <c r="U33" i="2"/>
  <c r="V33" i="2"/>
  <c r="W33" i="2"/>
  <c r="T34" i="2"/>
  <c r="U34" i="2"/>
  <c r="G34" i="2" s="1"/>
  <c r="V34" i="2"/>
  <c r="W34" i="2"/>
  <c r="T35" i="2"/>
  <c r="G35" i="2" s="1"/>
  <c r="U35" i="2"/>
  <c r="V35" i="2"/>
  <c r="W35" i="2"/>
  <c r="T36" i="2"/>
  <c r="U36" i="2"/>
  <c r="G36" i="2" s="1"/>
  <c r="V36" i="2"/>
  <c r="W36" i="2"/>
  <c r="T37" i="2"/>
  <c r="G37" i="2" s="1"/>
  <c r="U37" i="2"/>
  <c r="V37" i="2"/>
  <c r="W37" i="2"/>
  <c r="T38" i="2"/>
  <c r="U38" i="2"/>
  <c r="V38" i="2"/>
  <c r="W38" i="2"/>
  <c r="T39" i="2"/>
  <c r="G39" i="2" s="1"/>
  <c r="U39" i="2"/>
  <c r="V39" i="2"/>
  <c r="W39" i="2"/>
  <c r="T40" i="2"/>
  <c r="U40" i="2"/>
  <c r="G40" i="2" s="1"/>
  <c r="V40" i="2"/>
  <c r="W40" i="2"/>
  <c r="T41" i="2"/>
  <c r="G41" i="2" s="1"/>
  <c r="U41" i="2"/>
  <c r="V41" i="2"/>
  <c r="W41" i="2"/>
  <c r="T42" i="2"/>
  <c r="U42" i="2"/>
  <c r="G42" i="2" s="1"/>
  <c r="V42" i="2"/>
  <c r="W42" i="2"/>
  <c r="T43" i="2"/>
  <c r="G43" i="2" s="1"/>
  <c r="U43" i="2"/>
  <c r="V43" i="2"/>
  <c r="W43" i="2"/>
  <c r="T44" i="2"/>
  <c r="U44" i="2"/>
  <c r="G44" i="2" s="1"/>
  <c r="V44" i="2"/>
  <c r="W44" i="2"/>
  <c r="T45" i="2"/>
  <c r="G45" i="2" s="1"/>
  <c r="U45" i="2"/>
  <c r="V45" i="2"/>
  <c r="W45" i="2"/>
  <c r="T46" i="2"/>
  <c r="U46" i="2"/>
  <c r="V46" i="2"/>
  <c r="W46" i="2"/>
  <c r="T47" i="2"/>
  <c r="G47" i="2" s="1"/>
  <c r="U47" i="2"/>
  <c r="V47" i="2"/>
  <c r="W47" i="2"/>
  <c r="T48" i="2"/>
  <c r="G48" i="2" s="1"/>
  <c r="U48" i="2"/>
  <c r="V48" i="2"/>
  <c r="W48" i="2"/>
  <c r="T49" i="2"/>
  <c r="G49" i="2" s="1"/>
  <c r="U49" i="2"/>
  <c r="V49" i="2"/>
  <c r="W49" i="2"/>
  <c r="T50" i="2"/>
  <c r="U50" i="2"/>
  <c r="G50" i="2" s="1"/>
  <c r="V50" i="2"/>
  <c r="W50" i="2"/>
  <c r="T51" i="2"/>
  <c r="G51" i="2" s="1"/>
  <c r="U51" i="2"/>
  <c r="V51" i="2"/>
  <c r="W51" i="2"/>
  <c r="T52" i="2"/>
  <c r="U52" i="2"/>
  <c r="G52" i="2" s="1"/>
  <c r="V52" i="2"/>
  <c r="W52" i="2"/>
  <c r="T53" i="2"/>
  <c r="G53" i="2" s="1"/>
  <c r="U53" i="2"/>
  <c r="V53" i="2"/>
  <c r="W53" i="2"/>
  <c r="T54" i="2"/>
  <c r="U54" i="2"/>
  <c r="V54" i="2"/>
  <c r="W54" i="2"/>
  <c r="T55" i="2"/>
  <c r="G55" i="2" s="1"/>
  <c r="U55" i="2"/>
  <c r="V55" i="2"/>
  <c r="W55" i="2"/>
  <c r="T56" i="2"/>
  <c r="G56" i="2" s="1"/>
  <c r="U56" i="2"/>
  <c r="V56" i="2"/>
  <c r="W56" i="2"/>
  <c r="T57" i="2"/>
  <c r="G57" i="2" s="1"/>
  <c r="U57" i="2"/>
  <c r="V57" i="2"/>
  <c r="W57" i="2"/>
  <c r="T58" i="2"/>
  <c r="U58" i="2"/>
  <c r="G58" i="2" s="1"/>
  <c r="V58" i="2"/>
  <c r="W58" i="2"/>
  <c r="T59" i="2"/>
  <c r="G59" i="2" s="1"/>
  <c r="U59" i="2"/>
  <c r="V59" i="2"/>
  <c r="W59" i="2"/>
  <c r="T60" i="2"/>
  <c r="U60" i="2"/>
  <c r="G60" i="2" s="1"/>
  <c r="V60" i="2"/>
  <c r="W60" i="2"/>
  <c r="T61" i="2"/>
  <c r="G61" i="2" s="1"/>
  <c r="U61" i="2"/>
  <c r="V61" i="2"/>
  <c r="W61" i="2"/>
  <c r="T62" i="2"/>
  <c r="U62" i="2"/>
  <c r="V62" i="2"/>
  <c r="W62" i="2"/>
  <c r="T63" i="2"/>
  <c r="G63" i="2" s="1"/>
  <c r="U63" i="2"/>
  <c r="V63" i="2"/>
  <c r="W63" i="2"/>
  <c r="T64" i="2"/>
  <c r="G64" i="2" s="1"/>
  <c r="U64" i="2"/>
  <c r="V64" i="2"/>
  <c r="W64" i="2"/>
  <c r="T65" i="2"/>
  <c r="G65" i="2" s="1"/>
  <c r="U65" i="2"/>
  <c r="V65" i="2"/>
  <c r="W65" i="2"/>
  <c r="T66" i="2"/>
  <c r="U66" i="2"/>
  <c r="G66" i="2" s="1"/>
  <c r="V66" i="2"/>
  <c r="W66" i="2"/>
  <c r="T67" i="2"/>
  <c r="G67" i="2" s="1"/>
  <c r="U67" i="2"/>
  <c r="V67" i="2"/>
  <c r="W67" i="2"/>
  <c r="T68" i="2"/>
  <c r="U68" i="2"/>
  <c r="G68" i="2" s="1"/>
  <c r="V68" i="2"/>
  <c r="W68" i="2"/>
  <c r="T69" i="2"/>
  <c r="G69" i="2" s="1"/>
  <c r="U69" i="2"/>
  <c r="V69" i="2"/>
  <c r="W69" i="2"/>
  <c r="T70" i="2"/>
  <c r="U70" i="2"/>
  <c r="V70" i="2"/>
  <c r="W70" i="2"/>
  <c r="T71" i="2"/>
  <c r="G71" i="2" s="1"/>
  <c r="U71" i="2"/>
  <c r="V71" i="2"/>
  <c r="W71" i="2"/>
  <c r="T72" i="2"/>
  <c r="G72" i="2" s="1"/>
  <c r="U72" i="2"/>
  <c r="V72" i="2"/>
  <c r="W72" i="2"/>
  <c r="T73" i="2"/>
  <c r="G73" i="2" s="1"/>
  <c r="U73" i="2"/>
  <c r="V73" i="2"/>
  <c r="W73" i="2"/>
  <c r="T74" i="2"/>
  <c r="U74" i="2"/>
  <c r="G74" i="2" s="1"/>
  <c r="V74" i="2"/>
  <c r="W74" i="2"/>
  <c r="T75" i="2"/>
  <c r="G75" i="2" s="1"/>
  <c r="U75" i="2"/>
  <c r="V75" i="2"/>
  <c r="W75" i="2"/>
  <c r="T76" i="2"/>
  <c r="U76" i="2"/>
  <c r="G76" i="2" s="1"/>
  <c r="V76" i="2"/>
  <c r="W76" i="2"/>
  <c r="T77" i="2"/>
  <c r="G77" i="2" s="1"/>
  <c r="U77" i="2"/>
  <c r="V77" i="2"/>
  <c r="W77" i="2"/>
  <c r="T78" i="2"/>
  <c r="U78" i="2"/>
  <c r="V78" i="2"/>
  <c r="W78" i="2"/>
  <c r="T79" i="2"/>
  <c r="G79" i="2" s="1"/>
  <c r="U79" i="2"/>
  <c r="V79" i="2"/>
  <c r="W79" i="2"/>
  <c r="T80" i="2"/>
  <c r="G80" i="2" s="1"/>
  <c r="U80" i="2"/>
  <c r="V80" i="2"/>
  <c r="W80" i="2"/>
  <c r="T81" i="2"/>
  <c r="G81" i="2" s="1"/>
  <c r="U81" i="2"/>
  <c r="V81" i="2"/>
  <c r="W81" i="2"/>
  <c r="T82" i="2"/>
  <c r="U82" i="2"/>
  <c r="G82" i="2" s="1"/>
  <c r="V82" i="2"/>
  <c r="W82" i="2"/>
  <c r="T83" i="2"/>
  <c r="G83" i="2" s="1"/>
  <c r="U83" i="2"/>
  <c r="V83" i="2"/>
  <c r="W83" i="2"/>
  <c r="T84" i="2"/>
  <c r="U84" i="2"/>
  <c r="G84" i="2" s="1"/>
  <c r="V84" i="2"/>
  <c r="W84" i="2"/>
  <c r="T85" i="2"/>
  <c r="G85" i="2" s="1"/>
  <c r="U85" i="2"/>
  <c r="V85" i="2"/>
  <c r="W85" i="2"/>
  <c r="T86" i="2"/>
  <c r="U86" i="2"/>
  <c r="V86" i="2"/>
  <c r="W86" i="2"/>
  <c r="T87" i="2"/>
  <c r="G87" i="2" s="1"/>
  <c r="U87" i="2"/>
  <c r="V87" i="2"/>
  <c r="W87" i="2"/>
  <c r="T88" i="2"/>
  <c r="G88" i="2" s="1"/>
  <c r="U88" i="2"/>
  <c r="V88" i="2"/>
  <c r="W88" i="2"/>
  <c r="T89" i="2"/>
  <c r="G89" i="2" s="1"/>
  <c r="U89" i="2"/>
  <c r="V89" i="2"/>
  <c r="W89" i="2"/>
  <c r="T90" i="2"/>
  <c r="U90" i="2"/>
  <c r="G90" i="2" s="1"/>
  <c r="V90" i="2"/>
  <c r="W90" i="2"/>
  <c r="T91" i="2"/>
  <c r="G91" i="2" s="1"/>
  <c r="U91" i="2"/>
  <c r="V91" i="2"/>
  <c r="W91" i="2"/>
  <c r="T92" i="2"/>
  <c r="U92" i="2"/>
  <c r="G92" i="2" s="1"/>
  <c r="V92" i="2"/>
  <c r="W92" i="2"/>
  <c r="T93" i="2"/>
  <c r="G93" i="2" s="1"/>
  <c r="U93" i="2"/>
  <c r="V93" i="2"/>
  <c r="W93" i="2"/>
  <c r="T94" i="2"/>
  <c r="U94" i="2"/>
  <c r="V94" i="2"/>
  <c r="W94" i="2"/>
  <c r="T95" i="2"/>
  <c r="G95" i="2" s="1"/>
  <c r="U95" i="2"/>
  <c r="V95" i="2"/>
  <c r="W95" i="2"/>
  <c r="T96" i="2"/>
  <c r="G96" i="2" s="1"/>
  <c r="U96" i="2"/>
  <c r="V96" i="2"/>
  <c r="W96" i="2"/>
  <c r="T97" i="2"/>
  <c r="G97" i="2" s="1"/>
  <c r="U97" i="2"/>
  <c r="V97" i="2"/>
  <c r="W97" i="2"/>
  <c r="T98" i="2"/>
  <c r="U98" i="2"/>
  <c r="G98" i="2" s="1"/>
  <c r="V98" i="2"/>
  <c r="W98" i="2"/>
  <c r="T99" i="2"/>
  <c r="G99" i="2" s="1"/>
  <c r="U99" i="2"/>
  <c r="V99" i="2"/>
  <c r="W99" i="2"/>
  <c r="T100" i="2"/>
  <c r="U100" i="2"/>
  <c r="G100" i="2" s="1"/>
  <c r="V100" i="2"/>
  <c r="W100" i="2"/>
  <c r="T101" i="2"/>
  <c r="G101" i="2" s="1"/>
  <c r="U101" i="2"/>
  <c r="V101" i="2"/>
  <c r="W101" i="2"/>
  <c r="T102" i="2"/>
  <c r="U102" i="2"/>
  <c r="V102" i="2"/>
  <c r="W102" i="2"/>
  <c r="T103" i="2"/>
  <c r="G103" i="2" s="1"/>
  <c r="U103" i="2"/>
  <c r="V103" i="2"/>
  <c r="W103" i="2"/>
  <c r="T104" i="2"/>
  <c r="G104" i="2" s="1"/>
  <c r="U104" i="2"/>
  <c r="V104" i="2"/>
  <c r="W104" i="2"/>
  <c r="T105" i="2"/>
  <c r="G105" i="2" s="1"/>
  <c r="U105" i="2"/>
  <c r="V105" i="2"/>
  <c r="W105" i="2"/>
  <c r="T106" i="2"/>
  <c r="U106" i="2"/>
  <c r="G106" i="2" s="1"/>
  <c r="V106" i="2"/>
  <c r="W106" i="2"/>
  <c r="T107" i="2"/>
  <c r="G107" i="2" s="1"/>
  <c r="U107" i="2"/>
  <c r="V107" i="2"/>
  <c r="W107" i="2"/>
  <c r="T108" i="2"/>
  <c r="U108" i="2"/>
  <c r="G108" i="2" s="1"/>
  <c r="V108" i="2"/>
  <c r="W108" i="2"/>
  <c r="T109" i="2"/>
  <c r="G109" i="2" s="1"/>
  <c r="U109" i="2"/>
  <c r="V109" i="2"/>
  <c r="W109" i="2"/>
  <c r="T110" i="2"/>
  <c r="U110" i="2"/>
  <c r="V110" i="2"/>
  <c r="W110" i="2"/>
  <c r="T111" i="2"/>
  <c r="G111" i="2" s="1"/>
  <c r="U111" i="2"/>
  <c r="V111" i="2"/>
  <c r="W111" i="2"/>
  <c r="T112" i="2"/>
  <c r="G112" i="2" s="1"/>
  <c r="U112" i="2"/>
  <c r="V112" i="2"/>
  <c r="W112" i="2"/>
  <c r="T113" i="2"/>
  <c r="G113" i="2" s="1"/>
  <c r="U113" i="2"/>
  <c r="V113" i="2"/>
  <c r="W113" i="2"/>
  <c r="T114" i="2"/>
  <c r="U114" i="2"/>
  <c r="G114" i="2" s="1"/>
  <c r="V114" i="2"/>
  <c r="W114" i="2"/>
  <c r="T115" i="2"/>
  <c r="G115" i="2" s="1"/>
  <c r="U115" i="2"/>
  <c r="V115" i="2"/>
  <c r="W115" i="2"/>
  <c r="T116" i="2"/>
  <c r="U116" i="2"/>
  <c r="G116" i="2" s="1"/>
  <c r="V116" i="2"/>
  <c r="W116" i="2"/>
  <c r="T117" i="2"/>
  <c r="G117" i="2" s="1"/>
  <c r="U117" i="2"/>
  <c r="V117" i="2"/>
  <c r="W117" i="2"/>
  <c r="T118" i="2"/>
  <c r="U118" i="2"/>
  <c r="V118" i="2"/>
  <c r="W118" i="2"/>
  <c r="T119" i="2"/>
  <c r="G119" i="2" s="1"/>
  <c r="U119" i="2"/>
  <c r="V119" i="2"/>
  <c r="W119" i="2"/>
  <c r="T120" i="2"/>
  <c r="G120" i="2" s="1"/>
  <c r="U120" i="2"/>
  <c r="V120" i="2"/>
  <c r="W120" i="2"/>
  <c r="T121" i="2"/>
  <c r="G121" i="2" s="1"/>
  <c r="U121" i="2"/>
  <c r="V121" i="2"/>
  <c r="W121" i="2"/>
  <c r="T122" i="2"/>
  <c r="U122" i="2"/>
  <c r="G122" i="2" s="1"/>
  <c r="V122" i="2"/>
  <c r="W122" i="2"/>
  <c r="T123" i="2"/>
  <c r="G123" i="2" s="1"/>
  <c r="U123" i="2"/>
  <c r="V123" i="2"/>
  <c r="W123" i="2"/>
  <c r="T124" i="2"/>
  <c r="U124" i="2"/>
  <c r="G124" i="2" s="1"/>
  <c r="V124" i="2"/>
  <c r="W124" i="2"/>
  <c r="T125" i="2"/>
  <c r="G125" i="2" s="1"/>
  <c r="U125" i="2"/>
  <c r="V125" i="2"/>
  <c r="W125" i="2"/>
  <c r="T126" i="2"/>
  <c r="U126" i="2"/>
  <c r="V126" i="2"/>
  <c r="W126" i="2"/>
  <c r="T127" i="2"/>
  <c r="G127" i="2" s="1"/>
  <c r="U127" i="2"/>
  <c r="V127" i="2"/>
  <c r="W127" i="2"/>
  <c r="T128" i="2"/>
  <c r="G128" i="2" s="1"/>
  <c r="U128" i="2"/>
  <c r="V128" i="2"/>
  <c r="W128" i="2"/>
  <c r="T129" i="2"/>
  <c r="G129" i="2" s="1"/>
  <c r="U129" i="2"/>
  <c r="V129" i="2"/>
  <c r="W129" i="2"/>
  <c r="T130" i="2"/>
  <c r="U130" i="2"/>
  <c r="G130" i="2" s="1"/>
  <c r="V130" i="2"/>
  <c r="W130" i="2"/>
  <c r="T131" i="2"/>
  <c r="G131" i="2" s="1"/>
  <c r="U131" i="2"/>
  <c r="V131" i="2"/>
  <c r="W131" i="2"/>
  <c r="T132" i="2"/>
  <c r="U132" i="2"/>
  <c r="G132" i="2" s="1"/>
  <c r="V132" i="2"/>
  <c r="W132" i="2"/>
  <c r="T133" i="2"/>
  <c r="G133" i="2" s="1"/>
  <c r="U133" i="2"/>
  <c r="V133" i="2"/>
  <c r="W133" i="2"/>
  <c r="T134" i="2"/>
  <c r="U134" i="2"/>
  <c r="V134" i="2"/>
  <c r="W134" i="2"/>
  <c r="T135" i="2"/>
  <c r="G135" i="2" s="1"/>
  <c r="U135" i="2"/>
  <c r="V135" i="2"/>
  <c r="W135" i="2"/>
  <c r="T136" i="2"/>
  <c r="G136" i="2" s="1"/>
  <c r="U136" i="2"/>
  <c r="V136" i="2"/>
  <c r="W136" i="2"/>
  <c r="T137" i="2"/>
  <c r="G137" i="2" s="1"/>
  <c r="U137" i="2"/>
  <c r="V137" i="2"/>
  <c r="W137" i="2"/>
  <c r="T138" i="2"/>
  <c r="U138" i="2"/>
  <c r="G138" i="2" s="1"/>
  <c r="V138" i="2"/>
  <c r="W138" i="2"/>
  <c r="T139" i="2"/>
  <c r="G139" i="2" s="1"/>
  <c r="U139" i="2"/>
  <c r="V139" i="2"/>
  <c r="W139" i="2"/>
  <c r="T140" i="2"/>
  <c r="U140" i="2"/>
  <c r="G140" i="2" s="1"/>
  <c r="V140" i="2"/>
  <c r="W140" i="2"/>
  <c r="T141" i="2"/>
  <c r="G141" i="2" s="1"/>
  <c r="U141" i="2"/>
  <c r="V141" i="2"/>
  <c r="W141" i="2"/>
  <c r="T142" i="2"/>
  <c r="U142" i="2"/>
  <c r="V142" i="2"/>
  <c r="W142" i="2"/>
  <c r="T143" i="2"/>
  <c r="G143" i="2" s="1"/>
  <c r="U143" i="2"/>
  <c r="V143" i="2"/>
  <c r="W143" i="2"/>
  <c r="T144" i="2"/>
  <c r="G144" i="2" s="1"/>
  <c r="U144" i="2"/>
  <c r="V144" i="2"/>
  <c r="W144" i="2"/>
  <c r="T145" i="2"/>
  <c r="G145" i="2" s="1"/>
  <c r="U145" i="2"/>
  <c r="V145" i="2"/>
  <c r="W145" i="2"/>
  <c r="T146" i="2"/>
  <c r="U146" i="2"/>
  <c r="G146" i="2" s="1"/>
  <c r="V146" i="2"/>
  <c r="W146" i="2"/>
  <c r="T147" i="2"/>
  <c r="G147" i="2" s="1"/>
  <c r="U147" i="2"/>
  <c r="V147" i="2"/>
  <c r="W147" i="2"/>
  <c r="T148" i="2"/>
  <c r="U148" i="2"/>
  <c r="G148" i="2" s="1"/>
  <c r="V148" i="2"/>
  <c r="W148" i="2"/>
  <c r="T149" i="2"/>
  <c r="G149" i="2" s="1"/>
  <c r="U149" i="2"/>
  <c r="V149" i="2"/>
  <c r="W149" i="2"/>
  <c r="T150" i="2"/>
  <c r="U150" i="2"/>
  <c r="V150" i="2"/>
  <c r="W150" i="2"/>
  <c r="T151" i="2"/>
  <c r="G151" i="2" s="1"/>
  <c r="U151" i="2"/>
  <c r="V151" i="2"/>
  <c r="W151" i="2"/>
  <c r="T152" i="2"/>
  <c r="G152" i="2" s="1"/>
  <c r="U152" i="2"/>
  <c r="V152" i="2"/>
  <c r="W152" i="2"/>
  <c r="T153" i="2"/>
  <c r="G153" i="2" s="1"/>
  <c r="U153" i="2"/>
  <c r="V153" i="2"/>
  <c r="W153" i="2"/>
  <c r="T154" i="2"/>
  <c r="U154" i="2"/>
  <c r="G154" i="2" s="1"/>
  <c r="V154" i="2"/>
  <c r="W154" i="2"/>
  <c r="T155" i="2"/>
  <c r="G155" i="2" s="1"/>
  <c r="U155" i="2"/>
  <c r="V155" i="2"/>
  <c r="W155" i="2"/>
  <c r="T156" i="2"/>
  <c r="U156" i="2"/>
  <c r="G156" i="2" s="1"/>
  <c r="V156" i="2"/>
  <c r="W156" i="2"/>
  <c r="T157" i="2"/>
  <c r="G157" i="2" s="1"/>
  <c r="U157" i="2"/>
  <c r="V157" i="2"/>
  <c r="W157" i="2"/>
  <c r="T158" i="2"/>
  <c r="U158" i="2"/>
  <c r="V158" i="2"/>
  <c r="W158" i="2"/>
  <c r="T159" i="2"/>
  <c r="G159" i="2" s="1"/>
  <c r="U159" i="2"/>
  <c r="V159" i="2"/>
  <c r="W159" i="2"/>
  <c r="T160" i="2"/>
  <c r="G160" i="2" s="1"/>
  <c r="U160" i="2"/>
  <c r="V160" i="2"/>
  <c r="W160" i="2"/>
  <c r="T161" i="2"/>
  <c r="G161" i="2" s="1"/>
  <c r="U161" i="2"/>
  <c r="V161" i="2"/>
  <c r="W161" i="2"/>
  <c r="T162" i="2"/>
  <c r="U162" i="2"/>
  <c r="G162" i="2" s="1"/>
  <c r="V162" i="2"/>
  <c r="W162" i="2"/>
  <c r="T163" i="2"/>
  <c r="G163" i="2" s="1"/>
  <c r="U163" i="2"/>
  <c r="V163" i="2"/>
  <c r="W163" i="2"/>
  <c r="T164" i="2"/>
  <c r="U164" i="2"/>
  <c r="G164" i="2" s="1"/>
  <c r="V164" i="2"/>
  <c r="W164" i="2"/>
  <c r="T165" i="2"/>
  <c r="G165" i="2" s="1"/>
  <c r="U165" i="2"/>
  <c r="V165" i="2"/>
  <c r="W165" i="2"/>
  <c r="T166" i="2"/>
  <c r="U166" i="2"/>
  <c r="V166" i="2"/>
  <c r="W166" i="2"/>
  <c r="T167" i="2"/>
  <c r="G167" i="2" s="1"/>
  <c r="U167" i="2"/>
  <c r="V167" i="2"/>
  <c r="W167" i="2"/>
  <c r="T168" i="2"/>
  <c r="G168" i="2" s="1"/>
  <c r="U168" i="2"/>
  <c r="V168" i="2"/>
  <c r="W168" i="2"/>
  <c r="T169" i="2"/>
  <c r="G169" i="2" s="1"/>
  <c r="U169" i="2"/>
  <c r="V169" i="2"/>
  <c r="W169" i="2"/>
  <c r="T170" i="2"/>
  <c r="U170" i="2"/>
  <c r="G170" i="2" s="1"/>
  <c r="V170" i="2"/>
  <c r="W170" i="2"/>
  <c r="T171" i="2"/>
  <c r="G171" i="2" s="1"/>
  <c r="U171" i="2"/>
  <c r="V171" i="2"/>
  <c r="W171" i="2"/>
  <c r="T172" i="2"/>
  <c r="U172" i="2"/>
  <c r="G172" i="2" s="1"/>
  <c r="V172" i="2"/>
  <c r="W172" i="2"/>
  <c r="T173" i="2"/>
  <c r="G173" i="2" s="1"/>
  <c r="U173" i="2"/>
  <c r="V173" i="2"/>
  <c r="W173" i="2"/>
  <c r="T174" i="2"/>
  <c r="U174" i="2"/>
  <c r="V174" i="2"/>
  <c r="W174" i="2"/>
  <c r="T175" i="2"/>
  <c r="G175" i="2" s="1"/>
  <c r="U175" i="2"/>
  <c r="V175" i="2"/>
  <c r="W175" i="2"/>
  <c r="T176" i="2"/>
  <c r="G176" i="2" s="1"/>
  <c r="U176" i="2"/>
  <c r="V176" i="2"/>
  <c r="W176" i="2"/>
  <c r="T177" i="2"/>
  <c r="G177" i="2" s="1"/>
  <c r="U177" i="2"/>
  <c r="V177" i="2"/>
  <c r="W177" i="2"/>
  <c r="T178" i="2"/>
  <c r="U178" i="2"/>
  <c r="G178" i="2" s="1"/>
  <c r="V178" i="2"/>
  <c r="W178" i="2"/>
  <c r="T179" i="2"/>
  <c r="G179" i="2" s="1"/>
  <c r="U179" i="2"/>
  <c r="V179" i="2"/>
  <c r="W179" i="2"/>
  <c r="T180" i="2"/>
  <c r="G180" i="2" s="1"/>
  <c r="U180" i="2"/>
  <c r="V180" i="2"/>
  <c r="W180" i="2"/>
  <c r="T181" i="2"/>
  <c r="G181" i="2" s="1"/>
  <c r="U181" i="2"/>
  <c r="V181" i="2"/>
  <c r="W181" i="2"/>
  <c r="T182" i="2"/>
  <c r="U182" i="2"/>
  <c r="V182" i="2"/>
  <c r="W182" i="2"/>
  <c r="T183" i="2"/>
  <c r="G183" i="2" s="1"/>
  <c r="U183" i="2"/>
  <c r="V183" i="2"/>
  <c r="W183" i="2"/>
  <c r="T184" i="2"/>
  <c r="G184" i="2" s="1"/>
  <c r="U184" i="2"/>
  <c r="V184" i="2"/>
  <c r="W184" i="2"/>
  <c r="T185" i="2"/>
  <c r="G185" i="2" s="1"/>
  <c r="U185" i="2"/>
  <c r="V185" i="2"/>
  <c r="W185" i="2"/>
  <c r="T186" i="2"/>
  <c r="U186" i="2"/>
  <c r="G186" i="2" s="1"/>
  <c r="V186" i="2"/>
  <c r="W186" i="2"/>
  <c r="T187" i="2"/>
  <c r="G187" i="2" s="1"/>
  <c r="U187" i="2"/>
  <c r="V187" i="2"/>
  <c r="W187" i="2"/>
  <c r="T188" i="2"/>
  <c r="G188" i="2" s="1"/>
  <c r="U188" i="2"/>
  <c r="V188" i="2"/>
  <c r="W188" i="2"/>
  <c r="T189" i="2"/>
  <c r="G189" i="2" s="1"/>
  <c r="U189" i="2"/>
  <c r="V189" i="2"/>
  <c r="W189" i="2"/>
  <c r="T190" i="2"/>
  <c r="U190" i="2"/>
  <c r="V190" i="2"/>
  <c r="W190" i="2"/>
  <c r="T191" i="2"/>
  <c r="G191" i="2" s="1"/>
  <c r="U191" i="2"/>
  <c r="V191" i="2"/>
  <c r="W191" i="2"/>
  <c r="T192" i="2"/>
  <c r="G192" i="2" s="1"/>
  <c r="U192" i="2"/>
  <c r="V192" i="2"/>
  <c r="W192" i="2"/>
  <c r="T193" i="2"/>
  <c r="G193" i="2" s="1"/>
  <c r="U193" i="2"/>
  <c r="V193" i="2"/>
  <c r="W193" i="2"/>
  <c r="T194" i="2"/>
  <c r="G194" i="2" s="1"/>
  <c r="U194" i="2"/>
  <c r="V194" i="2"/>
  <c r="W194" i="2"/>
  <c r="T195" i="2"/>
  <c r="G195" i="2" s="1"/>
  <c r="U195" i="2"/>
  <c r="V195" i="2"/>
  <c r="W195" i="2"/>
  <c r="T196" i="2"/>
  <c r="G196" i="2" s="1"/>
  <c r="U196" i="2"/>
  <c r="V196" i="2"/>
  <c r="W196" i="2"/>
  <c r="T197" i="2"/>
  <c r="G197" i="2" s="1"/>
  <c r="U197" i="2"/>
  <c r="V197" i="2"/>
  <c r="W197" i="2"/>
  <c r="T198" i="2"/>
  <c r="U198" i="2"/>
  <c r="V198" i="2"/>
  <c r="W198" i="2"/>
  <c r="T199" i="2"/>
  <c r="G199" i="2" s="1"/>
  <c r="U199" i="2"/>
  <c r="V199" i="2"/>
  <c r="W199" i="2"/>
  <c r="T200" i="2"/>
  <c r="G200" i="2" s="1"/>
  <c r="U200" i="2"/>
  <c r="V200" i="2"/>
  <c r="W200" i="2"/>
  <c r="T201" i="2"/>
  <c r="G201" i="2" s="1"/>
  <c r="U201" i="2"/>
  <c r="V201" i="2"/>
  <c r="W201" i="2"/>
  <c r="T202" i="2"/>
  <c r="G202" i="2" s="1"/>
  <c r="U202" i="2"/>
  <c r="V202" i="2"/>
  <c r="W202" i="2"/>
  <c r="T203" i="2"/>
  <c r="G203" i="2" s="1"/>
  <c r="U203" i="2"/>
  <c r="V203" i="2"/>
  <c r="W203" i="2"/>
  <c r="T204" i="2"/>
  <c r="G204" i="2" s="1"/>
  <c r="U204" i="2"/>
  <c r="V204" i="2"/>
  <c r="W204" i="2"/>
  <c r="T205" i="2"/>
  <c r="G205" i="2" s="1"/>
  <c r="U205" i="2"/>
  <c r="V205" i="2"/>
  <c r="W205" i="2"/>
  <c r="T206" i="2"/>
  <c r="U206" i="2"/>
  <c r="V206" i="2"/>
  <c r="W206" i="2"/>
  <c r="T207" i="2"/>
  <c r="G207" i="2" s="1"/>
  <c r="U207" i="2"/>
  <c r="V207" i="2"/>
  <c r="W207" i="2"/>
  <c r="T208" i="2"/>
  <c r="G208" i="2" s="1"/>
  <c r="U208" i="2"/>
  <c r="V208" i="2"/>
  <c r="W208" i="2"/>
  <c r="W8" i="2"/>
  <c r="V8" i="2"/>
  <c r="U8" i="2"/>
  <c r="T8" i="2"/>
  <c r="G8" i="2" s="1"/>
  <c r="E6" i="8"/>
  <c r="B1" i="2"/>
  <c r="B2" i="11"/>
  <c r="C2" i="5"/>
  <c r="D2" i="5" s="1"/>
  <c r="E2" i="5" s="1"/>
  <c r="F2" i="5" s="1"/>
  <c r="G2" i="5" s="1"/>
  <c r="H2" i="5" s="1"/>
  <c r="I2" i="5" s="1"/>
  <c r="J2" i="5" s="1"/>
  <c r="K2" i="5" s="1"/>
  <c r="L2" i="5" s="1"/>
  <c r="M2" i="5" s="1"/>
  <c r="F8" i="2"/>
  <c r="Q8" i="2"/>
  <c r="F9" i="2"/>
  <c r="Q9" i="2"/>
  <c r="G16" i="8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F10" i="2"/>
  <c r="Q10" i="2"/>
  <c r="F11" i="2"/>
  <c r="Q11" i="2"/>
  <c r="F12" i="2"/>
  <c r="Q12" i="2"/>
  <c r="F13" i="2"/>
  <c r="Q13" i="2"/>
  <c r="F14" i="2"/>
  <c r="Q14" i="2"/>
  <c r="F15" i="2"/>
  <c r="Q15" i="2"/>
  <c r="F16" i="2"/>
  <c r="Q16" i="2"/>
  <c r="F17" i="2"/>
  <c r="Q17" i="2"/>
  <c r="F18" i="2"/>
  <c r="Q18" i="2"/>
  <c r="F19" i="2"/>
  <c r="Q19" i="2"/>
  <c r="F20" i="2"/>
  <c r="Q20" i="2"/>
  <c r="F21" i="2"/>
  <c r="Q21" i="2"/>
  <c r="F22" i="2"/>
  <c r="Q22" i="2"/>
  <c r="F23" i="2"/>
  <c r="Q23" i="2"/>
  <c r="F24" i="2"/>
  <c r="Q24" i="2"/>
  <c r="F25" i="2"/>
  <c r="Q25" i="2"/>
  <c r="F26" i="2"/>
  <c r="Q26" i="2"/>
  <c r="F27" i="2"/>
  <c r="Q27" i="2"/>
  <c r="F28" i="2"/>
  <c r="Q28" i="2"/>
  <c r="F29" i="2"/>
  <c r="Q29" i="2"/>
  <c r="F30" i="2"/>
  <c r="Q30" i="2"/>
  <c r="F31" i="2"/>
  <c r="Q31" i="2"/>
  <c r="F32" i="2"/>
  <c r="Q32" i="2"/>
  <c r="F33" i="2"/>
  <c r="Q33" i="2"/>
  <c r="F34" i="2"/>
  <c r="Q34" i="2"/>
  <c r="F35" i="2"/>
  <c r="Q35" i="2"/>
  <c r="F36" i="2"/>
  <c r="Q36" i="2"/>
  <c r="F37" i="2"/>
  <c r="Q37" i="2"/>
  <c r="F38" i="2"/>
  <c r="Q38" i="2"/>
  <c r="F39" i="2"/>
  <c r="Q39" i="2"/>
  <c r="F40" i="2"/>
  <c r="Q40" i="2"/>
  <c r="F41" i="2"/>
  <c r="Q41" i="2"/>
  <c r="F42" i="2"/>
  <c r="Q42" i="2"/>
  <c r="F43" i="2"/>
  <c r="Q43" i="2"/>
  <c r="F44" i="2"/>
  <c r="Q44" i="2"/>
  <c r="F45" i="2"/>
  <c r="Q45" i="2"/>
  <c r="F46" i="2"/>
  <c r="Q46" i="2"/>
  <c r="F47" i="2"/>
  <c r="Q47" i="2"/>
  <c r="F48" i="2"/>
  <c r="Q48" i="2"/>
  <c r="F49" i="2"/>
  <c r="Q49" i="2"/>
  <c r="F50" i="2"/>
  <c r="Q50" i="2"/>
  <c r="F51" i="2"/>
  <c r="Q51" i="2"/>
  <c r="F52" i="2"/>
  <c r="Q52" i="2"/>
  <c r="F53" i="2"/>
  <c r="Q53" i="2"/>
  <c r="F54" i="2"/>
  <c r="Q54" i="2"/>
  <c r="F55" i="2"/>
  <c r="Q55" i="2"/>
  <c r="F56" i="2"/>
  <c r="Q56" i="2"/>
  <c r="F57" i="2"/>
  <c r="Q57" i="2"/>
  <c r="F58" i="2"/>
  <c r="Q58" i="2"/>
  <c r="F59" i="2"/>
  <c r="Q59" i="2"/>
  <c r="F60" i="2"/>
  <c r="Q60" i="2"/>
  <c r="F61" i="2"/>
  <c r="Q61" i="2"/>
  <c r="F62" i="2"/>
  <c r="Q62" i="2"/>
  <c r="F63" i="2"/>
  <c r="Q63" i="2"/>
  <c r="F64" i="2"/>
  <c r="Q64" i="2"/>
  <c r="F65" i="2"/>
  <c r="Q65" i="2"/>
  <c r="F66" i="2"/>
  <c r="Q66" i="2"/>
  <c r="F67" i="2"/>
  <c r="Q67" i="2"/>
  <c r="F68" i="2"/>
  <c r="Q68" i="2"/>
  <c r="F69" i="2"/>
  <c r="Q69" i="2"/>
  <c r="F70" i="2"/>
  <c r="Q70" i="2"/>
  <c r="F71" i="2"/>
  <c r="Q71" i="2"/>
  <c r="F72" i="2"/>
  <c r="Q72" i="2"/>
  <c r="F73" i="2"/>
  <c r="Q73" i="2"/>
  <c r="F74" i="2"/>
  <c r="Q74" i="2"/>
  <c r="F75" i="2"/>
  <c r="Q75" i="2"/>
  <c r="F76" i="2"/>
  <c r="Q76" i="2"/>
  <c r="F77" i="2"/>
  <c r="Q77" i="2"/>
  <c r="F78" i="2"/>
  <c r="Q78" i="2"/>
  <c r="F79" i="2"/>
  <c r="Q79" i="2"/>
  <c r="F80" i="2"/>
  <c r="Q80" i="2"/>
  <c r="F81" i="2"/>
  <c r="Q81" i="2"/>
  <c r="F82" i="2"/>
  <c r="Q82" i="2"/>
  <c r="F83" i="2"/>
  <c r="Q83" i="2"/>
  <c r="F84" i="2"/>
  <c r="Q84" i="2"/>
  <c r="F85" i="2"/>
  <c r="Q85" i="2"/>
  <c r="F86" i="2"/>
  <c r="Q86" i="2"/>
  <c r="F87" i="2"/>
  <c r="Q87" i="2"/>
  <c r="F88" i="2"/>
  <c r="Q88" i="2"/>
  <c r="F89" i="2"/>
  <c r="Q89" i="2"/>
  <c r="F90" i="2"/>
  <c r="Q90" i="2"/>
  <c r="F91" i="2"/>
  <c r="Q91" i="2"/>
  <c r="F92" i="2"/>
  <c r="Q92" i="2"/>
  <c r="F93" i="2"/>
  <c r="Q93" i="2"/>
  <c r="F94" i="2"/>
  <c r="Q94" i="2"/>
  <c r="F95" i="2"/>
  <c r="Q95" i="2"/>
  <c r="F96" i="2"/>
  <c r="Q96" i="2"/>
  <c r="F97" i="2"/>
  <c r="Q97" i="2"/>
  <c r="F98" i="2"/>
  <c r="Q98" i="2"/>
  <c r="F99" i="2"/>
  <c r="Q99" i="2"/>
  <c r="F100" i="2"/>
  <c r="Q100" i="2"/>
  <c r="F101" i="2"/>
  <c r="Q101" i="2"/>
  <c r="F102" i="2"/>
  <c r="Q102" i="2"/>
  <c r="F103" i="2"/>
  <c r="Q103" i="2"/>
  <c r="F104" i="2"/>
  <c r="Q104" i="2"/>
  <c r="F105" i="2"/>
  <c r="Q105" i="2"/>
  <c r="F106" i="2"/>
  <c r="Q106" i="2"/>
  <c r="F107" i="2"/>
  <c r="Q107" i="2"/>
  <c r="F108" i="2"/>
  <c r="Q108" i="2"/>
  <c r="F109" i="2"/>
  <c r="Q109" i="2"/>
  <c r="F110" i="2"/>
  <c r="Q110" i="2"/>
  <c r="F111" i="2"/>
  <c r="Q111" i="2"/>
  <c r="F112" i="2"/>
  <c r="Q112" i="2"/>
  <c r="F113" i="2"/>
  <c r="Q113" i="2"/>
  <c r="F114" i="2"/>
  <c r="Q114" i="2"/>
  <c r="F115" i="2"/>
  <c r="Q115" i="2"/>
  <c r="F116" i="2"/>
  <c r="Q116" i="2"/>
  <c r="F117" i="2"/>
  <c r="Q117" i="2"/>
  <c r="F118" i="2"/>
  <c r="Q118" i="2"/>
  <c r="F119" i="2"/>
  <c r="Q119" i="2"/>
  <c r="F120" i="2"/>
  <c r="Q120" i="2"/>
  <c r="F121" i="2"/>
  <c r="Q121" i="2"/>
  <c r="F122" i="2"/>
  <c r="Q122" i="2"/>
  <c r="F123" i="2"/>
  <c r="Q123" i="2"/>
  <c r="F124" i="2"/>
  <c r="Q124" i="2"/>
  <c r="F125" i="2"/>
  <c r="Q125" i="2"/>
  <c r="F126" i="2"/>
  <c r="Q126" i="2"/>
  <c r="F127" i="2"/>
  <c r="Q127" i="2"/>
  <c r="F128" i="2"/>
  <c r="Q128" i="2"/>
  <c r="F129" i="2"/>
  <c r="Q129" i="2"/>
  <c r="F130" i="2"/>
  <c r="Q130" i="2"/>
  <c r="F131" i="2"/>
  <c r="Q131" i="2"/>
  <c r="F132" i="2"/>
  <c r="Q132" i="2"/>
  <c r="F133" i="2"/>
  <c r="Q133" i="2"/>
  <c r="F134" i="2"/>
  <c r="Q134" i="2"/>
  <c r="F135" i="2"/>
  <c r="Q135" i="2"/>
  <c r="F136" i="2"/>
  <c r="Q136" i="2"/>
  <c r="F137" i="2"/>
  <c r="Q137" i="2"/>
  <c r="F138" i="2"/>
  <c r="Q138" i="2"/>
  <c r="F139" i="2"/>
  <c r="Q139" i="2"/>
  <c r="F140" i="2"/>
  <c r="Q140" i="2"/>
  <c r="F141" i="2"/>
  <c r="Q141" i="2"/>
  <c r="F142" i="2"/>
  <c r="Q142" i="2"/>
  <c r="F143" i="2"/>
  <c r="Q143" i="2"/>
  <c r="F144" i="2"/>
  <c r="Q144" i="2"/>
  <c r="F145" i="2"/>
  <c r="Q145" i="2"/>
  <c r="F146" i="2"/>
  <c r="Q146" i="2"/>
  <c r="F147" i="2"/>
  <c r="Q147" i="2"/>
  <c r="F148" i="2"/>
  <c r="Q148" i="2"/>
  <c r="F149" i="2"/>
  <c r="Q149" i="2"/>
  <c r="F150" i="2"/>
  <c r="Q150" i="2"/>
  <c r="F151" i="2"/>
  <c r="Q151" i="2"/>
  <c r="F152" i="2"/>
  <c r="Q152" i="2"/>
  <c r="F153" i="2"/>
  <c r="Q153" i="2"/>
  <c r="F154" i="2"/>
  <c r="Q154" i="2"/>
  <c r="F155" i="2"/>
  <c r="Q155" i="2"/>
  <c r="F156" i="2"/>
  <c r="Q156" i="2"/>
  <c r="F157" i="2"/>
  <c r="Q157" i="2"/>
  <c r="F158" i="2"/>
  <c r="Q158" i="2"/>
  <c r="F159" i="2"/>
  <c r="Q159" i="2"/>
  <c r="F160" i="2"/>
  <c r="Q160" i="2"/>
  <c r="F161" i="2"/>
  <c r="Q161" i="2"/>
  <c r="F162" i="2"/>
  <c r="Q162" i="2"/>
  <c r="F163" i="2"/>
  <c r="Q163" i="2"/>
  <c r="F164" i="2"/>
  <c r="Q164" i="2"/>
  <c r="F165" i="2"/>
  <c r="Q165" i="2"/>
  <c r="F166" i="2"/>
  <c r="Q166" i="2"/>
  <c r="F167" i="2"/>
  <c r="Q167" i="2"/>
  <c r="F168" i="2"/>
  <c r="Q168" i="2"/>
  <c r="F169" i="2"/>
  <c r="Q169" i="2"/>
  <c r="F170" i="2"/>
  <c r="Q170" i="2"/>
  <c r="F171" i="2"/>
  <c r="Q171" i="2"/>
  <c r="F172" i="2"/>
  <c r="Q172" i="2"/>
  <c r="F173" i="2"/>
  <c r="Q173" i="2"/>
  <c r="F174" i="2"/>
  <c r="Q174" i="2"/>
  <c r="F175" i="2"/>
  <c r="Q175" i="2"/>
  <c r="F176" i="2"/>
  <c r="Q176" i="2"/>
  <c r="F177" i="2"/>
  <c r="Q177" i="2"/>
  <c r="F178" i="2"/>
  <c r="Q178" i="2"/>
  <c r="F179" i="2"/>
  <c r="Q179" i="2"/>
  <c r="F180" i="2"/>
  <c r="Q180" i="2"/>
  <c r="F181" i="2"/>
  <c r="Q181" i="2"/>
  <c r="F182" i="2"/>
  <c r="Q182" i="2"/>
  <c r="F183" i="2"/>
  <c r="Q183" i="2"/>
  <c r="F184" i="2"/>
  <c r="Q184" i="2"/>
  <c r="F185" i="2"/>
  <c r="Q185" i="2"/>
  <c r="F186" i="2"/>
  <c r="Q186" i="2"/>
  <c r="F187" i="2"/>
  <c r="Q187" i="2"/>
  <c r="F188" i="2"/>
  <c r="Q188" i="2"/>
  <c r="F189" i="2"/>
  <c r="Q189" i="2"/>
  <c r="F190" i="2"/>
  <c r="Q190" i="2"/>
  <c r="F191" i="2"/>
  <c r="Q191" i="2"/>
  <c r="F192" i="2"/>
  <c r="Q192" i="2"/>
  <c r="F193" i="2"/>
  <c r="Q193" i="2"/>
  <c r="F194" i="2"/>
  <c r="Q194" i="2"/>
  <c r="F195" i="2"/>
  <c r="Q195" i="2"/>
  <c r="F196" i="2"/>
  <c r="Q196" i="2"/>
  <c r="F197" i="2"/>
  <c r="Q197" i="2"/>
  <c r="F198" i="2"/>
  <c r="Q198" i="2"/>
  <c r="F199" i="2"/>
  <c r="Q199" i="2"/>
  <c r="F200" i="2"/>
  <c r="Q200" i="2"/>
  <c r="F201" i="2"/>
  <c r="Q201" i="2"/>
  <c r="F202" i="2"/>
  <c r="Q202" i="2"/>
  <c r="F203" i="2"/>
  <c r="Q203" i="2"/>
  <c r="F204" i="2"/>
  <c r="Q204" i="2"/>
  <c r="F205" i="2"/>
  <c r="Q205" i="2"/>
  <c r="F206" i="2"/>
  <c r="Q206" i="2"/>
  <c r="F207" i="2"/>
  <c r="Q207" i="2"/>
  <c r="F208" i="2"/>
  <c r="Q208" i="2"/>
  <c r="T209" i="2"/>
  <c r="U209" i="2"/>
  <c r="V209" i="2"/>
  <c r="W209" i="2"/>
  <c r="H210" i="2"/>
  <c r="T210" i="2" s="1"/>
  <c r="J210" i="2"/>
  <c r="U210" i="2" s="1"/>
  <c r="L210" i="2"/>
  <c r="V210" i="2" s="1"/>
  <c r="N210" i="2"/>
  <c r="W210" i="2" s="1"/>
  <c r="T211" i="2"/>
  <c r="U211" i="2"/>
  <c r="V211" i="2"/>
  <c r="W211" i="2"/>
  <c r="T212" i="2"/>
  <c r="U212" i="2"/>
  <c r="V212" i="2"/>
  <c r="W212" i="2"/>
  <c r="T213" i="2"/>
  <c r="U213" i="2"/>
  <c r="V213" i="2"/>
  <c r="W213" i="2"/>
  <c r="T214" i="2"/>
  <c r="U214" i="2"/>
  <c r="V214" i="2"/>
  <c r="W214" i="2"/>
  <c r="T215" i="2"/>
  <c r="U215" i="2"/>
  <c r="V215" i="2"/>
  <c r="W215" i="2"/>
  <c r="T216" i="2"/>
  <c r="U216" i="2"/>
  <c r="V216" i="2"/>
  <c r="W216" i="2"/>
  <c r="T217" i="2"/>
  <c r="U217" i="2"/>
  <c r="V217" i="2"/>
  <c r="W217" i="2"/>
  <c r="T218" i="2"/>
  <c r="U218" i="2"/>
  <c r="V218" i="2"/>
  <c r="W218" i="2"/>
  <c r="T219" i="2"/>
  <c r="U219" i="2"/>
  <c r="V219" i="2"/>
  <c r="W219" i="2"/>
  <c r="T220" i="2"/>
  <c r="U220" i="2"/>
  <c r="V220" i="2"/>
  <c r="W220" i="2"/>
  <c r="T221" i="2"/>
  <c r="U221" i="2"/>
  <c r="V221" i="2"/>
  <c r="W221" i="2"/>
  <c r="T222" i="2"/>
  <c r="U222" i="2"/>
  <c r="V222" i="2"/>
  <c r="W222" i="2"/>
  <c r="T223" i="2"/>
  <c r="U223" i="2"/>
  <c r="V223" i="2"/>
  <c r="W223" i="2"/>
  <c r="T224" i="2"/>
  <c r="U224" i="2"/>
  <c r="V224" i="2"/>
  <c r="W224" i="2"/>
  <c r="T225" i="2"/>
  <c r="U225" i="2"/>
  <c r="V225" i="2"/>
  <c r="W225" i="2"/>
  <c r="T226" i="2"/>
  <c r="U226" i="2"/>
  <c r="V226" i="2"/>
  <c r="W226" i="2"/>
  <c r="T227" i="2"/>
  <c r="U227" i="2"/>
  <c r="V227" i="2"/>
  <c r="W227" i="2"/>
  <c r="T228" i="2"/>
  <c r="U228" i="2"/>
  <c r="V228" i="2"/>
  <c r="W228" i="2"/>
  <c r="T229" i="2"/>
  <c r="U229" i="2"/>
  <c r="V229" i="2"/>
  <c r="W229" i="2"/>
  <c r="T230" i="2"/>
  <c r="U230" i="2"/>
  <c r="V230" i="2"/>
  <c r="W230" i="2"/>
  <c r="T231" i="2"/>
  <c r="U231" i="2"/>
  <c r="V231" i="2"/>
  <c r="W231" i="2"/>
  <c r="T232" i="2"/>
  <c r="U232" i="2"/>
  <c r="V232" i="2"/>
  <c r="W232" i="2"/>
  <c r="T233" i="2"/>
  <c r="U233" i="2"/>
  <c r="V233" i="2"/>
  <c r="W233" i="2"/>
  <c r="T234" i="2"/>
  <c r="U234" i="2"/>
  <c r="V234" i="2"/>
  <c r="W234" i="2"/>
  <c r="T235" i="2"/>
  <c r="U235" i="2"/>
  <c r="V235" i="2"/>
  <c r="W235" i="2"/>
  <c r="T236" i="2"/>
  <c r="U236" i="2"/>
  <c r="V236" i="2"/>
  <c r="W236" i="2"/>
  <c r="T237" i="2"/>
  <c r="U237" i="2"/>
  <c r="V237" i="2"/>
  <c r="W237" i="2"/>
  <c r="T238" i="2"/>
  <c r="U238" i="2"/>
  <c r="V238" i="2"/>
  <c r="W238" i="2"/>
  <c r="T239" i="2"/>
  <c r="U239" i="2"/>
  <c r="V239" i="2"/>
  <c r="W239" i="2"/>
  <c r="T240" i="2"/>
  <c r="U240" i="2"/>
  <c r="V240" i="2"/>
  <c r="W240" i="2"/>
  <c r="T241" i="2"/>
  <c r="U241" i="2"/>
  <c r="V241" i="2"/>
  <c r="W241" i="2"/>
  <c r="T242" i="2"/>
  <c r="U242" i="2"/>
  <c r="V242" i="2"/>
  <c r="W242" i="2"/>
  <c r="T243" i="2"/>
  <c r="U243" i="2"/>
  <c r="V243" i="2"/>
  <c r="W243" i="2"/>
  <c r="T244" i="2"/>
  <c r="U244" i="2"/>
  <c r="V244" i="2"/>
  <c r="W244" i="2"/>
  <c r="T245" i="2"/>
  <c r="U245" i="2"/>
  <c r="V245" i="2"/>
  <c r="W245" i="2"/>
  <c r="T246" i="2"/>
  <c r="U246" i="2"/>
  <c r="V246" i="2"/>
  <c r="W246" i="2"/>
  <c r="T247" i="2"/>
  <c r="U247" i="2"/>
  <c r="V247" i="2"/>
  <c r="W247" i="2"/>
  <c r="T248" i="2"/>
  <c r="U248" i="2"/>
  <c r="V248" i="2"/>
  <c r="W248" i="2"/>
  <c r="T249" i="2"/>
  <c r="U249" i="2"/>
  <c r="V249" i="2"/>
  <c r="W249" i="2"/>
  <c r="T250" i="2"/>
  <c r="U250" i="2"/>
  <c r="V250" i="2"/>
  <c r="W250" i="2"/>
  <c r="T251" i="2"/>
  <c r="U251" i="2"/>
  <c r="V251" i="2"/>
  <c r="W251" i="2"/>
  <c r="T252" i="2"/>
  <c r="U252" i="2"/>
  <c r="V252" i="2"/>
  <c r="W252" i="2"/>
  <c r="T253" i="2"/>
  <c r="U253" i="2"/>
  <c r="V253" i="2"/>
  <c r="W253" i="2"/>
  <c r="T254" i="2"/>
  <c r="U254" i="2"/>
  <c r="V254" i="2"/>
  <c r="W254" i="2"/>
  <c r="T255" i="2"/>
  <c r="U255" i="2"/>
  <c r="V255" i="2"/>
  <c r="W255" i="2"/>
  <c r="T256" i="2"/>
  <c r="U256" i="2"/>
  <c r="V256" i="2"/>
  <c r="W256" i="2"/>
  <c r="T257" i="2"/>
  <c r="U257" i="2"/>
  <c r="V257" i="2"/>
  <c r="W257" i="2"/>
  <c r="T258" i="2"/>
  <c r="U258" i="2"/>
  <c r="V258" i="2"/>
  <c r="W258" i="2"/>
  <c r="T259" i="2"/>
  <c r="U259" i="2"/>
  <c r="V259" i="2"/>
  <c r="W259" i="2"/>
  <c r="T260" i="2"/>
  <c r="U260" i="2"/>
  <c r="V260" i="2"/>
  <c r="W260" i="2"/>
  <c r="T261" i="2"/>
  <c r="U261" i="2"/>
  <c r="V261" i="2"/>
  <c r="W261" i="2"/>
  <c r="T262" i="2"/>
  <c r="U262" i="2"/>
  <c r="V262" i="2"/>
  <c r="W262" i="2"/>
  <c r="T263" i="2"/>
  <c r="U263" i="2"/>
  <c r="V263" i="2"/>
  <c r="W263" i="2"/>
  <c r="T264" i="2"/>
  <c r="U264" i="2"/>
  <c r="V264" i="2"/>
  <c r="W264" i="2"/>
  <c r="T265" i="2"/>
  <c r="U265" i="2"/>
  <c r="V265" i="2"/>
  <c r="W265" i="2"/>
  <c r="T266" i="2"/>
  <c r="U266" i="2"/>
  <c r="V266" i="2"/>
  <c r="W266" i="2"/>
  <c r="T267" i="2"/>
  <c r="U267" i="2"/>
  <c r="V267" i="2"/>
  <c r="W267" i="2"/>
  <c r="T268" i="2"/>
  <c r="U268" i="2"/>
  <c r="V268" i="2"/>
  <c r="W268" i="2"/>
  <c r="T269" i="2"/>
  <c r="U269" i="2"/>
  <c r="V269" i="2"/>
  <c r="W269" i="2"/>
  <c r="T270" i="2"/>
  <c r="U270" i="2"/>
  <c r="V270" i="2"/>
  <c r="W270" i="2"/>
  <c r="T271" i="2"/>
  <c r="U271" i="2"/>
  <c r="V271" i="2"/>
  <c r="W271" i="2"/>
  <c r="T272" i="2"/>
  <c r="U272" i="2"/>
  <c r="V272" i="2"/>
  <c r="W272" i="2"/>
  <c r="T273" i="2"/>
  <c r="U273" i="2"/>
  <c r="V273" i="2"/>
  <c r="W273" i="2"/>
  <c r="T274" i="2"/>
  <c r="U274" i="2"/>
  <c r="V274" i="2"/>
  <c r="W274" i="2"/>
  <c r="T275" i="2"/>
  <c r="U275" i="2"/>
  <c r="V275" i="2"/>
  <c r="W275" i="2"/>
  <c r="T276" i="2"/>
  <c r="U276" i="2"/>
  <c r="V276" i="2"/>
  <c r="W276" i="2"/>
  <c r="T277" i="2"/>
  <c r="U277" i="2"/>
  <c r="V277" i="2"/>
  <c r="W277" i="2"/>
  <c r="T278" i="2"/>
  <c r="U278" i="2"/>
  <c r="V278" i="2"/>
  <c r="W278" i="2"/>
  <c r="T279" i="2"/>
  <c r="U279" i="2"/>
  <c r="V279" i="2"/>
  <c r="W279" i="2"/>
  <c r="T280" i="2"/>
  <c r="U280" i="2"/>
  <c r="V280" i="2"/>
  <c r="W280" i="2"/>
  <c r="T281" i="2"/>
  <c r="U281" i="2"/>
  <c r="V281" i="2"/>
  <c r="W281" i="2"/>
  <c r="T282" i="2"/>
  <c r="U282" i="2"/>
  <c r="V282" i="2"/>
  <c r="W282" i="2"/>
  <c r="T283" i="2"/>
  <c r="U283" i="2"/>
  <c r="V283" i="2"/>
  <c r="W283" i="2"/>
  <c r="T284" i="2"/>
  <c r="U284" i="2"/>
  <c r="V284" i="2"/>
  <c r="W284" i="2"/>
  <c r="T285" i="2"/>
  <c r="U285" i="2"/>
  <c r="V285" i="2"/>
  <c r="W285" i="2"/>
  <c r="T286" i="2"/>
  <c r="U286" i="2"/>
  <c r="V286" i="2"/>
  <c r="W286" i="2"/>
  <c r="T287" i="2"/>
  <c r="U287" i="2"/>
  <c r="V287" i="2"/>
  <c r="W287" i="2"/>
  <c r="T288" i="2"/>
  <c r="U288" i="2"/>
  <c r="V288" i="2"/>
  <c r="W288" i="2"/>
  <c r="T289" i="2"/>
  <c r="U289" i="2"/>
  <c r="V289" i="2"/>
  <c r="W289" i="2"/>
  <c r="T290" i="2"/>
  <c r="U290" i="2"/>
  <c r="V290" i="2"/>
  <c r="W290" i="2"/>
  <c r="T291" i="2"/>
  <c r="U291" i="2"/>
  <c r="V291" i="2"/>
  <c r="W291" i="2"/>
  <c r="T292" i="2"/>
  <c r="U292" i="2"/>
  <c r="V292" i="2"/>
  <c r="W292" i="2"/>
  <c r="T293" i="2"/>
  <c r="U293" i="2"/>
  <c r="V293" i="2"/>
  <c r="W293" i="2"/>
  <c r="T294" i="2"/>
  <c r="U294" i="2"/>
  <c r="V294" i="2"/>
  <c r="W294" i="2"/>
  <c r="T295" i="2"/>
  <c r="U295" i="2"/>
  <c r="V295" i="2"/>
  <c r="W295" i="2"/>
  <c r="T296" i="2"/>
  <c r="U296" i="2"/>
  <c r="V296" i="2"/>
  <c r="W296" i="2"/>
  <c r="T297" i="2"/>
  <c r="U297" i="2"/>
  <c r="V297" i="2"/>
  <c r="W297" i="2"/>
  <c r="T298" i="2"/>
  <c r="U298" i="2"/>
  <c r="V298" i="2"/>
  <c r="W298" i="2"/>
  <c r="T299" i="2"/>
  <c r="U299" i="2"/>
  <c r="V299" i="2"/>
  <c r="W299" i="2"/>
  <c r="T300" i="2"/>
  <c r="U300" i="2"/>
  <c r="V300" i="2"/>
  <c r="W300" i="2"/>
  <c r="T301" i="2"/>
  <c r="U301" i="2"/>
  <c r="V301" i="2"/>
  <c r="W301" i="2"/>
  <c r="T302" i="2"/>
  <c r="U302" i="2"/>
  <c r="V302" i="2"/>
  <c r="W302" i="2"/>
  <c r="T303" i="2"/>
  <c r="U303" i="2"/>
  <c r="V303" i="2"/>
  <c r="W303" i="2"/>
  <c r="T304" i="2"/>
  <c r="U304" i="2"/>
  <c r="V304" i="2"/>
  <c r="W304" i="2"/>
  <c r="T305" i="2"/>
  <c r="U305" i="2"/>
  <c r="V305" i="2"/>
  <c r="W305" i="2"/>
  <c r="T306" i="2"/>
  <c r="U306" i="2"/>
  <c r="V306" i="2"/>
  <c r="W306" i="2"/>
  <c r="T307" i="2"/>
  <c r="U307" i="2"/>
  <c r="V307" i="2"/>
  <c r="W307" i="2"/>
  <c r="T308" i="2"/>
  <c r="U308" i="2"/>
  <c r="V308" i="2"/>
  <c r="W308" i="2"/>
  <c r="F8" i="5"/>
  <c r="Q8" i="5"/>
  <c r="F9" i="5"/>
  <c r="Q9" i="5"/>
  <c r="G16" i="10" s="1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F10" i="5"/>
  <c r="Q10" i="5"/>
  <c r="F11" i="5"/>
  <c r="Q11" i="5"/>
  <c r="F12" i="5"/>
  <c r="Q12" i="5"/>
  <c r="F13" i="5"/>
  <c r="Q13" i="5"/>
  <c r="F14" i="5"/>
  <c r="Q14" i="5"/>
  <c r="F15" i="5"/>
  <c r="Q15" i="5"/>
  <c r="F16" i="5"/>
  <c r="Q16" i="5"/>
  <c r="F17" i="5"/>
  <c r="Q17" i="5"/>
  <c r="F18" i="5"/>
  <c r="Q18" i="5"/>
  <c r="F19" i="5"/>
  <c r="Q19" i="5"/>
  <c r="F20" i="5"/>
  <c r="Q20" i="5"/>
  <c r="F21" i="5"/>
  <c r="Q21" i="5"/>
  <c r="F22" i="5"/>
  <c r="Q22" i="5"/>
  <c r="F23" i="5"/>
  <c r="Q23" i="5"/>
  <c r="F24" i="5"/>
  <c r="Q24" i="5"/>
  <c r="F25" i="5"/>
  <c r="Q25" i="5"/>
  <c r="F26" i="5"/>
  <c r="Q26" i="5"/>
  <c r="F27" i="5"/>
  <c r="Q27" i="5"/>
  <c r="F28" i="5"/>
  <c r="Q28" i="5"/>
  <c r="F29" i="5"/>
  <c r="Q29" i="5"/>
  <c r="F30" i="5"/>
  <c r="Q30" i="5"/>
  <c r="F31" i="5"/>
  <c r="Q31" i="5"/>
  <c r="F32" i="5"/>
  <c r="Q32" i="5"/>
  <c r="F33" i="5"/>
  <c r="Q33" i="5"/>
  <c r="F34" i="5"/>
  <c r="Q34" i="5"/>
  <c r="F35" i="5"/>
  <c r="Q35" i="5"/>
  <c r="F36" i="5"/>
  <c r="Q36" i="5"/>
  <c r="F37" i="5"/>
  <c r="Q37" i="5"/>
  <c r="F38" i="5"/>
  <c r="Q38" i="5"/>
  <c r="F39" i="5"/>
  <c r="Q39" i="5"/>
  <c r="F40" i="5"/>
  <c r="Q40" i="5"/>
  <c r="F41" i="5"/>
  <c r="Q41" i="5"/>
  <c r="F42" i="5"/>
  <c r="Q42" i="5"/>
  <c r="F43" i="5"/>
  <c r="Q43" i="5"/>
  <c r="F44" i="5"/>
  <c r="Q44" i="5"/>
  <c r="F45" i="5"/>
  <c r="Q45" i="5"/>
  <c r="F46" i="5"/>
  <c r="Q46" i="5"/>
  <c r="F47" i="5"/>
  <c r="Q47" i="5"/>
  <c r="F48" i="5"/>
  <c r="Q48" i="5"/>
  <c r="F49" i="5"/>
  <c r="Q49" i="5"/>
  <c r="F50" i="5"/>
  <c r="Q50" i="5"/>
  <c r="F51" i="5"/>
  <c r="Q51" i="5"/>
  <c r="F52" i="5"/>
  <c r="Q52" i="5"/>
  <c r="F53" i="5"/>
  <c r="Q53" i="5"/>
  <c r="F54" i="5"/>
  <c r="Q54" i="5"/>
  <c r="F55" i="5"/>
  <c r="Q55" i="5"/>
  <c r="F56" i="5"/>
  <c r="Q56" i="5"/>
  <c r="F57" i="5"/>
  <c r="Q57" i="5"/>
  <c r="F58" i="5"/>
  <c r="Q58" i="5"/>
  <c r="F59" i="5"/>
  <c r="Q59" i="5"/>
  <c r="F60" i="5"/>
  <c r="Q60" i="5"/>
  <c r="F61" i="5"/>
  <c r="Q61" i="5"/>
  <c r="F62" i="5"/>
  <c r="Q62" i="5"/>
  <c r="F63" i="5"/>
  <c r="Q63" i="5"/>
  <c r="F64" i="5"/>
  <c r="Q64" i="5"/>
  <c r="F65" i="5"/>
  <c r="Q65" i="5"/>
  <c r="F66" i="5"/>
  <c r="Q66" i="5"/>
  <c r="F67" i="5"/>
  <c r="Q67" i="5"/>
  <c r="F68" i="5"/>
  <c r="Q68" i="5"/>
  <c r="F69" i="5"/>
  <c r="Q69" i="5"/>
  <c r="F70" i="5"/>
  <c r="Q70" i="5"/>
  <c r="F71" i="5"/>
  <c r="Q71" i="5"/>
  <c r="F72" i="5"/>
  <c r="Q72" i="5"/>
  <c r="F73" i="5"/>
  <c r="Q73" i="5"/>
  <c r="F74" i="5"/>
  <c r="Q74" i="5"/>
  <c r="F75" i="5"/>
  <c r="Q75" i="5"/>
  <c r="F76" i="5"/>
  <c r="Q76" i="5"/>
  <c r="F77" i="5"/>
  <c r="Q77" i="5"/>
  <c r="F78" i="5"/>
  <c r="Q78" i="5"/>
  <c r="F79" i="5"/>
  <c r="Q79" i="5"/>
  <c r="F80" i="5"/>
  <c r="Q80" i="5"/>
  <c r="F81" i="5"/>
  <c r="Q81" i="5"/>
  <c r="F82" i="5"/>
  <c r="Q82" i="5"/>
  <c r="F83" i="5"/>
  <c r="Q83" i="5"/>
  <c r="F84" i="5"/>
  <c r="Q84" i="5"/>
  <c r="F85" i="5"/>
  <c r="Q85" i="5"/>
  <c r="F86" i="5"/>
  <c r="Q86" i="5"/>
  <c r="F87" i="5"/>
  <c r="Q87" i="5"/>
  <c r="F88" i="5"/>
  <c r="Q88" i="5"/>
  <c r="F89" i="5"/>
  <c r="Q89" i="5"/>
  <c r="F90" i="5"/>
  <c r="Q90" i="5"/>
  <c r="F91" i="5"/>
  <c r="Q91" i="5"/>
  <c r="F92" i="5"/>
  <c r="Q92" i="5"/>
  <c r="F93" i="5"/>
  <c r="Q93" i="5"/>
  <c r="F94" i="5"/>
  <c r="Q94" i="5"/>
  <c r="F95" i="5"/>
  <c r="Q95" i="5"/>
  <c r="F96" i="5"/>
  <c r="Q96" i="5"/>
  <c r="F97" i="5"/>
  <c r="Q97" i="5"/>
  <c r="F98" i="5"/>
  <c r="Q98" i="5"/>
  <c r="F99" i="5"/>
  <c r="Q99" i="5"/>
  <c r="F100" i="5"/>
  <c r="Q100" i="5"/>
  <c r="F101" i="5"/>
  <c r="Q101" i="5"/>
  <c r="F102" i="5"/>
  <c r="Q102" i="5"/>
  <c r="F103" i="5"/>
  <c r="Q103" i="5"/>
  <c r="F104" i="5"/>
  <c r="Q104" i="5"/>
  <c r="F105" i="5"/>
  <c r="Q105" i="5"/>
  <c r="F106" i="5"/>
  <c r="Q106" i="5"/>
  <c r="F107" i="5"/>
  <c r="Q107" i="5"/>
  <c r="F108" i="5"/>
  <c r="Q108" i="5"/>
  <c r="F109" i="5"/>
  <c r="Q109" i="5"/>
  <c r="F110" i="5"/>
  <c r="Q110" i="5"/>
  <c r="F111" i="5"/>
  <c r="Q111" i="5"/>
  <c r="F112" i="5"/>
  <c r="Q112" i="5"/>
  <c r="F113" i="5"/>
  <c r="Q113" i="5"/>
  <c r="F114" i="5"/>
  <c r="Q114" i="5"/>
  <c r="F115" i="5"/>
  <c r="Q115" i="5"/>
  <c r="F116" i="5"/>
  <c r="Q116" i="5"/>
  <c r="F117" i="5"/>
  <c r="Q117" i="5"/>
  <c r="F118" i="5"/>
  <c r="Q118" i="5"/>
  <c r="F119" i="5"/>
  <c r="Q119" i="5"/>
  <c r="F120" i="5"/>
  <c r="Q120" i="5"/>
  <c r="F121" i="5"/>
  <c r="Q121" i="5"/>
  <c r="F122" i="5"/>
  <c r="Q122" i="5"/>
  <c r="F123" i="5"/>
  <c r="Q123" i="5"/>
  <c r="F124" i="5"/>
  <c r="Q124" i="5"/>
  <c r="F125" i="5"/>
  <c r="Q125" i="5"/>
  <c r="F126" i="5"/>
  <c r="Q126" i="5"/>
  <c r="F127" i="5"/>
  <c r="Q127" i="5"/>
  <c r="F128" i="5"/>
  <c r="Q128" i="5"/>
  <c r="F129" i="5"/>
  <c r="Q129" i="5"/>
  <c r="F130" i="5"/>
  <c r="Q130" i="5"/>
  <c r="F131" i="5"/>
  <c r="Q131" i="5"/>
  <c r="F132" i="5"/>
  <c r="Q132" i="5"/>
  <c r="F133" i="5"/>
  <c r="Q133" i="5"/>
  <c r="F134" i="5"/>
  <c r="Q134" i="5"/>
  <c r="F135" i="5"/>
  <c r="Q135" i="5"/>
  <c r="F136" i="5"/>
  <c r="Q136" i="5"/>
  <c r="F137" i="5"/>
  <c r="Q137" i="5"/>
  <c r="F138" i="5"/>
  <c r="Q138" i="5"/>
  <c r="F139" i="5"/>
  <c r="Q139" i="5"/>
  <c r="F140" i="5"/>
  <c r="Q140" i="5"/>
  <c r="F141" i="5"/>
  <c r="Q141" i="5"/>
  <c r="F142" i="5"/>
  <c r="Q142" i="5"/>
  <c r="F143" i="5"/>
  <c r="Q143" i="5"/>
  <c r="F144" i="5"/>
  <c r="Q144" i="5"/>
  <c r="F145" i="5"/>
  <c r="Q145" i="5"/>
  <c r="F146" i="5"/>
  <c r="Q146" i="5"/>
  <c r="F147" i="5"/>
  <c r="Q147" i="5"/>
  <c r="F148" i="5"/>
  <c r="Q148" i="5"/>
  <c r="F149" i="5"/>
  <c r="Q149" i="5"/>
  <c r="F150" i="5"/>
  <c r="Q150" i="5"/>
  <c r="F151" i="5"/>
  <c r="Q151" i="5"/>
  <c r="F152" i="5"/>
  <c r="Q152" i="5"/>
  <c r="F153" i="5"/>
  <c r="Q153" i="5"/>
  <c r="F154" i="5"/>
  <c r="Q154" i="5"/>
  <c r="F155" i="5"/>
  <c r="Q155" i="5"/>
  <c r="F156" i="5"/>
  <c r="Q156" i="5"/>
  <c r="F157" i="5"/>
  <c r="Q157" i="5"/>
  <c r="F158" i="5"/>
  <c r="Q158" i="5"/>
  <c r="F159" i="5"/>
  <c r="Q159" i="5"/>
  <c r="F160" i="5"/>
  <c r="Q160" i="5"/>
  <c r="F161" i="5"/>
  <c r="Q161" i="5"/>
  <c r="F162" i="5"/>
  <c r="Q162" i="5"/>
  <c r="F163" i="5"/>
  <c r="Q163" i="5"/>
  <c r="F164" i="5"/>
  <c r="Q164" i="5"/>
  <c r="F165" i="5"/>
  <c r="Q165" i="5"/>
  <c r="F166" i="5"/>
  <c r="Q166" i="5"/>
  <c r="F167" i="5"/>
  <c r="Q167" i="5"/>
  <c r="F168" i="5"/>
  <c r="Q168" i="5"/>
  <c r="F169" i="5"/>
  <c r="Q169" i="5"/>
  <c r="F170" i="5"/>
  <c r="Q170" i="5"/>
  <c r="F171" i="5"/>
  <c r="Q171" i="5"/>
  <c r="F172" i="5"/>
  <c r="Q172" i="5"/>
  <c r="F173" i="5"/>
  <c r="Q173" i="5"/>
  <c r="F174" i="5"/>
  <c r="Q174" i="5"/>
  <c r="F175" i="5"/>
  <c r="Q175" i="5"/>
  <c r="F176" i="5"/>
  <c r="Q176" i="5"/>
  <c r="F177" i="5"/>
  <c r="Q177" i="5"/>
  <c r="F178" i="5"/>
  <c r="Q178" i="5"/>
  <c r="F179" i="5"/>
  <c r="Q179" i="5"/>
  <c r="F180" i="5"/>
  <c r="Q180" i="5"/>
  <c r="F181" i="5"/>
  <c r="Q181" i="5"/>
  <c r="F182" i="5"/>
  <c r="Q182" i="5"/>
  <c r="F183" i="5"/>
  <c r="Q183" i="5"/>
  <c r="F184" i="5"/>
  <c r="Q184" i="5"/>
  <c r="F185" i="5"/>
  <c r="Q185" i="5"/>
  <c r="F186" i="5"/>
  <c r="Q186" i="5"/>
  <c r="F187" i="5"/>
  <c r="Q187" i="5"/>
  <c r="F188" i="5"/>
  <c r="Q188" i="5"/>
  <c r="F189" i="5"/>
  <c r="Q189" i="5"/>
  <c r="F190" i="5"/>
  <c r="Q190" i="5"/>
  <c r="F191" i="5"/>
  <c r="Q191" i="5"/>
  <c r="F192" i="5"/>
  <c r="Q192" i="5"/>
  <c r="F193" i="5"/>
  <c r="Q193" i="5"/>
  <c r="F194" i="5"/>
  <c r="Q194" i="5"/>
  <c r="F195" i="5"/>
  <c r="Q195" i="5"/>
  <c r="F196" i="5"/>
  <c r="Q196" i="5"/>
  <c r="F197" i="5"/>
  <c r="Q197" i="5"/>
  <c r="F198" i="5"/>
  <c r="Q198" i="5"/>
  <c r="F199" i="5"/>
  <c r="Q199" i="5"/>
  <c r="F200" i="5"/>
  <c r="Q200" i="5"/>
  <c r="F201" i="5"/>
  <c r="Q201" i="5"/>
  <c r="F202" i="5"/>
  <c r="Q202" i="5"/>
  <c r="F203" i="5"/>
  <c r="Q203" i="5"/>
  <c r="F204" i="5"/>
  <c r="Q204" i="5"/>
  <c r="F205" i="5"/>
  <c r="Q205" i="5"/>
  <c r="F206" i="5"/>
  <c r="Q206" i="5"/>
  <c r="F207" i="5"/>
  <c r="Q207" i="5"/>
  <c r="F208" i="5"/>
  <c r="Q208" i="5"/>
  <c r="T209" i="5"/>
  <c r="U209" i="5"/>
  <c r="V209" i="5"/>
  <c r="W209" i="5"/>
  <c r="H210" i="5"/>
  <c r="T210" i="5" s="1"/>
  <c r="J210" i="5"/>
  <c r="U210" i="5" s="1"/>
  <c r="L210" i="5"/>
  <c r="V210" i="5" s="1"/>
  <c r="N210" i="5"/>
  <c r="W210" i="5" s="1"/>
  <c r="T211" i="5"/>
  <c r="U211" i="5"/>
  <c r="V211" i="5"/>
  <c r="W211" i="5"/>
  <c r="T212" i="5"/>
  <c r="U212" i="5"/>
  <c r="V212" i="5"/>
  <c r="W212" i="5"/>
  <c r="T213" i="5"/>
  <c r="U213" i="5"/>
  <c r="V213" i="5"/>
  <c r="W213" i="5"/>
  <c r="T214" i="5"/>
  <c r="U214" i="5"/>
  <c r="V214" i="5"/>
  <c r="W214" i="5"/>
  <c r="T215" i="5"/>
  <c r="U215" i="5"/>
  <c r="V215" i="5"/>
  <c r="W215" i="5"/>
  <c r="T216" i="5"/>
  <c r="U216" i="5"/>
  <c r="V216" i="5"/>
  <c r="W216" i="5"/>
  <c r="T217" i="5"/>
  <c r="U217" i="5"/>
  <c r="V217" i="5"/>
  <c r="W217" i="5"/>
  <c r="T218" i="5"/>
  <c r="U218" i="5"/>
  <c r="V218" i="5"/>
  <c r="W218" i="5"/>
  <c r="T219" i="5"/>
  <c r="U219" i="5"/>
  <c r="V219" i="5"/>
  <c r="W219" i="5"/>
  <c r="T220" i="5"/>
  <c r="U220" i="5"/>
  <c r="V220" i="5"/>
  <c r="W220" i="5"/>
  <c r="T221" i="5"/>
  <c r="U221" i="5"/>
  <c r="V221" i="5"/>
  <c r="W221" i="5"/>
  <c r="T222" i="5"/>
  <c r="U222" i="5"/>
  <c r="V222" i="5"/>
  <c r="W222" i="5"/>
  <c r="T223" i="5"/>
  <c r="U223" i="5"/>
  <c r="V223" i="5"/>
  <c r="W223" i="5"/>
  <c r="T224" i="5"/>
  <c r="U224" i="5"/>
  <c r="V224" i="5"/>
  <c r="W224" i="5"/>
  <c r="T225" i="5"/>
  <c r="U225" i="5"/>
  <c r="V225" i="5"/>
  <c r="W225" i="5"/>
  <c r="T226" i="5"/>
  <c r="U226" i="5"/>
  <c r="V226" i="5"/>
  <c r="W226" i="5"/>
  <c r="T227" i="5"/>
  <c r="U227" i="5"/>
  <c r="V227" i="5"/>
  <c r="W227" i="5"/>
  <c r="T228" i="5"/>
  <c r="U228" i="5"/>
  <c r="V228" i="5"/>
  <c r="W228" i="5"/>
  <c r="T229" i="5"/>
  <c r="U229" i="5"/>
  <c r="V229" i="5"/>
  <c r="W229" i="5"/>
  <c r="T230" i="5"/>
  <c r="U230" i="5"/>
  <c r="V230" i="5"/>
  <c r="W230" i="5"/>
  <c r="T231" i="5"/>
  <c r="U231" i="5"/>
  <c r="V231" i="5"/>
  <c r="W231" i="5"/>
  <c r="T232" i="5"/>
  <c r="U232" i="5"/>
  <c r="V232" i="5"/>
  <c r="W232" i="5"/>
  <c r="T233" i="5"/>
  <c r="U233" i="5"/>
  <c r="V233" i="5"/>
  <c r="W233" i="5"/>
  <c r="T234" i="5"/>
  <c r="U234" i="5"/>
  <c r="V234" i="5"/>
  <c r="W234" i="5"/>
  <c r="T235" i="5"/>
  <c r="U235" i="5"/>
  <c r="V235" i="5"/>
  <c r="W235" i="5"/>
  <c r="T236" i="5"/>
  <c r="U236" i="5"/>
  <c r="V236" i="5"/>
  <c r="W236" i="5"/>
  <c r="T237" i="5"/>
  <c r="U237" i="5"/>
  <c r="V237" i="5"/>
  <c r="W237" i="5"/>
  <c r="T238" i="5"/>
  <c r="U238" i="5"/>
  <c r="V238" i="5"/>
  <c r="W238" i="5"/>
  <c r="T239" i="5"/>
  <c r="U239" i="5"/>
  <c r="V239" i="5"/>
  <c r="W239" i="5"/>
  <c r="T240" i="5"/>
  <c r="U240" i="5"/>
  <c r="V240" i="5"/>
  <c r="W240" i="5"/>
  <c r="T241" i="5"/>
  <c r="U241" i="5"/>
  <c r="V241" i="5"/>
  <c r="W241" i="5"/>
  <c r="T242" i="5"/>
  <c r="U242" i="5"/>
  <c r="V242" i="5"/>
  <c r="W242" i="5"/>
  <c r="T243" i="5"/>
  <c r="U243" i="5"/>
  <c r="V243" i="5"/>
  <c r="W243" i="5"/>
  <c r="T244" i="5"/>
  <c r="U244" i="5"/>
  <c r="V244" i="5"/>
  <c r="W244" i="5"/>
  <c r="T245" i="5"/>
  <c r="U245" i="5"/>
  <c r="V245" i="5"/>
  <c r="W245" i="5"/>
  <c r="T246" i="5"/>
  <c r="U246" i="5"/>
  <c r="V246" i="5"/>
  <c r="W246" i="5"/>
  <c r="T247" i="5"/>
  <c r="U247" i="5"/>
  <c r="V247" i="5"/>
  <c r="W247" i="5"/>
  <c r="T248" i="5"/>
  <c r="U248" i="5"/>
  <c r="V248" i="5"/>
  <c r="W248" i="5"/>
  <c r="T249" i="5"/>
  <c r="U249" i="5"/>
  <c r="V249" i="5"/>
  <c r="W249" i="5"/>
  <c r="T250" i="5"/>
  <c r="U250" i="5"/>
  <c r="V250" i="5"/>
  <c r="W250" i="5"/>
  <c r="T251" i="5"/>
  <c r="U251" i="5"/>
  <c r="V251" i="5"/>
  <c r="W251" i="5"/>
  <c r="T252" i="5"/>
  <c r="U252" i="5"/>
  <c r="V252" i="5"/>
  <c r="W252" i="5"/>
  <c r="T253" i="5"/>
  <c r="U253" i="5"/>
  <c r="V253" i="5"/>
  <c r="W253" i="5"/>
  <c r="T254" i="5"/>
  <c r="U254" i="5"/>
  <c r="V254" i="5"/>
  <c r="W254" i="5"/>
  <c r="T255" i="5"/>
  <c r="U255" i="5"/>
  <c r="V255" i="5"/>
  <c r="W255" i="5"/>
  <c r="T256" i="5"/>
  <c r="U256" i="5"/>
  <c r="V256" i="5"/>
  <c r="W256" i="5"/>
  <c r="T257" i="5"/>
  <c r="U257" i="5"/>
  <c r="V257" i="5"/>
  <c r="W257" i="5"/>
  <c r="T258" i="5"/>
  <c r="U258" i="5"/>
  <c r="V258" i="5"/>
  <c r="W258" i="5"/>
  <c r="T259" i="5"/>
  <c r="U259" i="5"/>
  <c r="V259" i="5"/>
  <c r="W259" i="5"/>
  <c r="T260" i="5"/>
  <c r="U260" i="5"/>
  <c r="V260" i="5"/>
  <c r="W260" i="5"/>
  <c r="T261" i="5"/>
  <c r="U261" i="5"/>
  <c r="V261" i="5"/>
  <c r="W261" i="5"/>
  <c r="T262" i="5"/>
  <c r="U262" i="5"/>
  <c r="V262" i="5"/>
  <c r="W262" i="5"/>
  <c r="T263" i="5"/>
  <c r="U263" i="5"/>
  <c r="V263" i="5"/>
  <c r="W263" i="5"/>
  <c r="T264" i="5"/>
  <c r="U264" i="5"/>
  <c r="V264" i="5"/>
  <c r="W264" i="5"/>
  <c r="T265" i="5"/>
  <c r="U265" i="5"/>
  <c r="V265" i="5"/>
  <c r="W265" i="5"/>
  <c r="T266" i="5"/>
  <c r="U266" i="5"/>
  <c r="V266" i="5"/>
  <c r="W266" i="5"/>
  <c r="T267" i="5"/>
  <c r="U267" i="5"/>
  <c r="V267" i="5"/>
  <c r="W267" i="5"/>
  <c r="T268" i="5"/>
  <c r="U268" i="5"/>
  <c r="V268" i="5"/>
  <c r="W268" i="5"/>
  <c r="T269" i="5"/>
  <c r="U269" i="5"/>
  <c r="V269" i="5"/>
  <c r="W269" i="5"/>
  <c r="T270" i="5"/>
  <c r="U270" i="5"/>
  <c r="V270" i="5"/>
  <c r="W270" i="5"/>
  <c r="T271" i="5"/>
  <c r="U271" i="5"/>
  <c r="V271" i="5"/>
  <c r="W271" i="5"/>
  <c r="T272" i="5"/>
  <c r="U272" i="5"/>
  <c r="V272" i="5"/>
  <c r="W272" i="5"/>
  <c r="T273" i="5"/>
  <c r="U273" i="5"/>
  <c r="V273" i="5"/>
  <c r="W273" i="5"/>
  <c r="T274" i="5"/>
  <c r="U274" i="5"/>
  <c r="V274" i="5"/>
  <c r="W274" i="5"/>
  <c r="T275" i="5"/>
  <c r="U275" i="5"/>
  <c r="V275" i="5"/>
  <c r="W275" i="5"/>
  <c r="T276" i="5"/>
  <c r="U276" i="5"/>
  <c r="V276" i="5"/>
  <c r="W276" i="5"/>
  <c r="T277" i="5"/>
  <c r="U277" i="5"/>
  <c r="V277" i="5"/>
  <c r="W277" i="5"/>
  <c r="T278" i="5"/>
  <c r="U278" i="5"/>
  <c r="V278" i="5"/>
  <c r="W278" i="5"/>
  <c r="T279" i="5"/>
  <c r="U279" i="5"/>
  <c r="V279" i="5"/>
  <c r="W279" i="5"/>
  <c r="T280" i="5"/>
  <c r="U280" i="5"/>
  <c r="V280" i="5"/>
  <c r="W280" i="5"/>
  <c r="T281" i="5"/>
  <c r="U281" i="5"/>
  <c r="V281" i="5"/>
  <c r="W281" i="5"/>
  <c r="T282" i="5"/>
  <c r="U282" i="5"/>
  <c r="V282" i="5"/>
  <c r="W282" i="5"/>
  <c r="T283" i="5"/>
  <c r="U283" i="5"/>
  <c r="V283" i="5"/>
  <c r="W283" i="5"/>
  <c r="T284" i="5"/>
  <c r="U284" i="5"/>
  <c r="V284" i="5"/>
  <c r="W284" i="5"/>
  <c r="T285" i="5"/>
  <c r="U285" i="5"/>
  <c r="V285" i="5"/>
  <c r="W285" i="5"/>
  <c r="T286" i="5"/>
  <c r="U286" i="5"/>
  <c r="V286" i="5"/>
  <c r="W286" i="5"/>
  <c r="T287" i="5"/>
  <c r="U287" i="5"/>
  <c r="V287" i="5"/>
  <c r="W287" i="5"/>
  <c r="T288" i="5"/>
  <c r="U288" i="5"/>
  <c r="V288" i="5"/>
  <c r="W288" i="5"/>
  <c r="T289" i="5"/>
  <c r="U289" i="5"/>
  <c r="V289" i="5"/>
  <c r="W289" i="5"/>
  <c r="T290" i="5"/>
  <c r="U290" i="5"/>
  <c r="V290" i="5"/>
  <c r="W290" i="5"/>
  <c r="T291" i="5"/>
  <c r="U291" i="5"/>
  <c r="V291" i="5"/>
  <c r="W291" i="5"/>
  <c r="T292" i="5"/>
  <c r="U292" i="5"/>
  <c r="V292" i="5"/>
  <c r="W292" i="5"/>
  <c r="T293" i="5"/>
  <c r="U293" i="5"/>
  <c r="V293" i="5"/>
  <c r="W293" i="5"/>
  <c r="T294" i="5"/>
  <c r="U294" i="5"/>
  <c r="V294" i="5"/>
  <c r="W294" i="5"/>
  <c r="T295" i="5"/>
  <c r="U295" i="5"/>
  <c r="V295" i="5"/>
  <c r="W295" i="5"/>
  <c r="T296" i="5"/>
  <c r="U296" i="5"/>
  <c r="V296" i="5"/>
  <c r="W296" i="5"/>
  <c r="T297" i="5"/>
  <c r="U297" i="5"/>
  <c r="V297" i="5"/>
  <c r="W297" i="5"/>
  <c r="T298" i="5"/>
  <c r="U298" i="5"/>
  <c r="V298" i="5"/>
  <c r="W298" i="5"/>
  <c r="T299" i="5"/>
  <c r="U299" i="5"/>
  <c r="V299" i="5"/>
  <c r="W299" i="5"/>
  <c r="T300" i="5"/>
  <c r="U300" i="5"/>
  <c r="V300" i="5"/>
  <c r="W300" i="5"/>
  <c r="T301" i="5"/>
  <c r="U301" i="5"/>
  <c r="V301" i="5"/>
  <c r="W301" i="5"/>
  <c r="T302" i="5"/>
  <c r="U302" i="5"/>
  <c r="V302" i="5"/>
  <c r="W302" i="5"/>
  <c r="T303" i="5"/>
  <c r="U303" i="5"/>
  <c r="V303" i="5"/>
  <c r="W303" i="5"/>
  <c r="T304" i="5"/>
  <c r="U304" i="5"/>
  <c r="V304" i="5"/>
  <c r="W304" i="5"/>
  <c r="T305" i="5"/>
  <c r="U305" i="5"/>
  <c r="V305" i="5"/>
  <c r="W305" i="5"/>
  <c r="T306" i="5"/>
  <c r="U306" i="5"/>
  <c r="V306" i="5"/>
  <c r="W306" i="5"/>
  <c r="T307" i="5"/>
  <c r="U307" i="5"/>
  <c r="V307" i="5"/>
  <c r="W307" i="5"/>
  <c r="T308" i="5"/>
  <c r="U308" i="5"/>
  <c r="V308" i="5"/>
  <c r="W308" i="5"/>
  <c r="J9" i="8"/>
  <c r="D11" i="8"/>
  <c r="D66" i="8" s="1"/>
  <c r="J11" i="8"/>
  <c r="C12" i="8"/>
  <c r="C67" i="8" s="1"/>
  <c r="J12" i="8"/>
  <c r="J67" i="8" s="1"/>
  <c r="C16" i="8"/>
  <c r="D16" i="8"/>
  <c r="E16" i="8"/>
  <c r="F16" i="8"/>
  <c r="B17" i="8"/>
  <c r="F17" i="8" s="1"/>
  <c r="C63" i="8"/>
  <c r="B72" i="8"/>
  <c r="G111" i="8"/>
  <c r="J9" i="10"/>
  <c r="D11" i="10"/>
  <c r="D66" i="10" s="1"/>
  <c r="J11" i="10"/>
  <c r="C12" i="10"/>
  <c r="C67" i="10" s="1"/>
  <c r="J12" i="10"/>
  <c r="J67" i="10" s="1"/>
  <c r="C16" i="10"/>
  <c r="D16" i="10"/>
  <c r="E16" i="10"/>
  <c r="F16" i="10"/>
  <c r="B17" i="10"/>
  <c r="E61" i="10"/>
  <c r="C63" i="10"/>
  <c r="C71" i="10"/>
  <c r="D71" i="10"/>
  <c r="E71" i="10"/>
  <c r="F71" i="10"/>
  <c r="B72" i="10"/>
  <c r="F72" i="10" s="1"/>
  <c r="A4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E17" i="8"/>
  <c r="D72" i="10" l="1"/>
  <c r="H72" i="10"/>
  <c r="B73" i="8"/>
  <c r="H72" i="8"/>
  <c r="G17" i="8"/>
  <c r="G17" i="10"/>
  <c r="G72" i="10"/>
  <c r="G15" i="2"/>
  <c r="G11" i="2"/>
  <c r="G14" i="2"/>
  <c r="G9" i="5"/>
  <c r="H16" i="10" s="1"/>
  <c r="G13" i="2"/>
  <c r="G12" i="2"/>
  <c r="G10" i="2"/>
  <c r="H17" i="8" s="1"/>
  <c r="G9" i="2"/>
  <c r="H16" i="8" s="1"/>
  <c r="B18" i="8"/>
  <c r="H18" i="8" s="1"/>
  <c r="D17" i="8"/>
  <c r="C72" i="10"/>
  <c r="B18" i="10"/>
  <c r="C17" i="10"/>
  <c r="E17" i="10"/>
  <c r="D17" i="10"/>
  <c r="F17" i="10"/>
  <c r="B19" i="8"/>
  <c r="H19" i="8" s="1"/>
  <c r="A159" i="5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159" i="2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J66" i="10"/>
  <c r="C19" i="8"/>
  <c r="B20" i="8"/>
  <c r="H20" i="8" s="1"/>
  <c r="B73" i="10"/>
  <c r="H73" i="10" s="1"/>
  <c r="E72" i="10"/>
  <c r="C17" i="8"/>
  <c r="Q210" i="5"/>
  <c r="Q210" i="2"/>
  <c r="H17" i="10"/>
  <c r="J66" i="8"/>
  <c r="C18" i="10" l="1"/>
  <c r="H18" i="10"/>
  <c r="F18" i="10"/>
  <c r="B19" i="10"/>
  <c r="B20" i="10" s="1"/>
  <c r="H20" i="10" s="1"/>
  <c r="G19" i="8"/>
  <c r="G20" i="8"/>
  <c r="D18" i="8"/>
  <c r="C18" i="8"/>
  <c r="G18" i="8"/>
  <c r="B74" i="8"/>
  <c r="H73" i="8"/>
  <c r="G18" i="10"/>
  <c r="G73" i="10"/>
  <c r="F18" i="8"/>
  <c r="E18" i="8"/>
  <c r="D18" i="10"/>
  <c r="E18" i="10"/>
  <c r="F19" i="10"/>
  <c r="D19" i="8"/>
  <c r="E19" i="8"/>
  <c r="F19" i="8"/>
  <c r="F73" i="10"/>
  <c r="D73" i="10"/>
  <c r="C73" i="10"/>
  <c r="E73" i="10"/>
  <c r="B74" i="10"/>
  <c r="H74" i="10" s="1"/>
  <c r="B21" i="8"/>
  <c r="E20" i="8"/>
  <c r="F20" i="8"/>
  <c r="C20" i="8"/>
  <c r="D20" i="8"/>
  <c r="G19" i="10" l="1"/>
  <c r="C19" i="10"/>
  <c r="H19" i="10"/>
  <c r="E19" i="10"/>
  <c r="D19" i="10"/>
  <c r="B75" i="8"/>
  <c r="H74" i="8"/>
  <c r="H21" i="8"/>
  <c r="G21" i="8"/>
  <c r="G74" i="10"/>
  <c r="G20" i="10"/>
  <c r="B21" i="10"/>
  <c r="H21" i="10" s="1"/>
  <c r="F20" i="10"/>
  <c r="E20" i="10"/>
  <c r="D20" i="10"/>
  <c r="C20" i="10"/>
  <c r="B22" i="8"/>
  <c r="F21" i="8"/>
  <c r="D21" i="8"/>
  <c r="C21" i="8"/>
  <c r="E21" i="8"/>
  <c r="D74" i="10"/>
  <c r="C74" i="10"/>
  <c r="B75" i="10"/>
  <c r="H75" i="10" s="1"/>
  <c r="F74" i="10"/>
  <c r="E74" i="10"/>
  <c r="H22" i="8" l="1"/>
  <c r="G22" i="8"/>
  <c r="B76" i="8"/>
  <c r="H75" i="8"/>
  <c r="G75" i="10"/>
  <c r="G21" i="10"/>
  <c r="F21" i="10"/>
  <c r="B22" i="10"/>
  <c r="H22" i="10" s="1"/>
  <c r="E21" i="10"/>
  <c r="D21" i="10"/>
  <c r="C21" i="10"/>
  <c r="B23" i="8"/>
  <c r="D22" i="8"/>
  <c r="C22" i="8"/>
  <c r="E22" i="8"/>
  <c r="F22" i="8"/>
  <c r="B76" i="10"/>
  <c r="H76" i="10" s="1"/>
  <c r="D75" i="10"/>
  <c r="F75" i="10"/>
  <c r="C75" i="10"/>
  <c r="E75" i="10"/>
  <c r="H23" i="8" l="1"/>
  <c r="G23" i="8"/>
  <c r="B77" i="8"/>
  <c r="H76" i="8"/>
  <c r="G22" i="10"/>
  <c r="G76" i="10"/>
  <c r="B23" i="10"/>
  <c r="H23" i="10" s="1"/>
  <c r="D22" i="10"/>
  <c r="F22" i="10"/>
  <c r="C22" i="10"/>
  <c r="E22" i="10"/>
  <c r="D23" i="8"/>
  <c r="C23" i="8"/>
  <c r="E23" i="8"/>
  <c r="B24" i="8"/>
  <c r="F23" i="8"/>
  <c r="C76" i="10"/>
  <c r="F76" i="10"/>
  <c r="B77" i="10"/>
  <c r="H77" i="10" s="1"/>
  <c r="E76" i="10"/>
  <c r="D76" i="10"/>
  <c r="H24" i="8" l="1"/>
  <c r="G24" i="8"/>
  <c r="B78" i="8"/>
  <c r="H77" i="8"/>
  <c r="G77" i="10"/>
  <c r="G23" i="10"/>
  <c r="B24" i="10"/>
  <c r="H24" i="10" s="1"/>
  <c r="E23" i="10"/>
  <c r="D23" i="10"/>
  <c r="F23" i="10"/>
  <c r="C23" i="10"/>
  <c r="F24" i="8"/>
  <c r="D24" i="8"/>
  <c r="C24" i="8"/>
  <c r="B25" i="8"/>
  <c r="E24" i="8"/>
  <c r="D77" i="10"/>
  <c r="C77" i="10"/>
  <c r="E77" i="10"/>
  <c r="F77" i="10"/>
  <c r="B78" i="10"/>
  <c r="H78" i="10" s="1"/>
  <c r="H25" i="8" l="1"/>
  <c r="G25" i="8"/>
  <c r="B79" i="8"/>
  <c r="H78" i="8"/>
  <c r="G78" i="10"/>
  <c r="G24" i="10"/>
  <c r="F24" i="10"/>
  <c r="B25" i="10"/>
  <c r="H25" i="10" s="1"/>
  <c r="D24" i="10"/>
  <c r="C24" i="10"/>
  <c r="E24" i="10"/>
  <c r="C78" i="10"/>
  <c r="E78" i="10"/>
  <c r="D78" i="10"/>
  <c r="F78" i="10"/>
  <c r="B79" i="10"/>
  <c r="H79" i="10" s="1"/>
  <c r="B26" i="8"/>
  <c r="C25" i="8"/>
  <c r="F25" i="8"/>
  <c r="D25" i="8"/>
  <c r="E25" i="8"/>
  <c r="B80" i="8" l="1"/>
  <c r="H79" i="8"/>
  <c r="H26" i="8"/>
  <c r="G26" i="8"/>
  <c r="G79" i="10"/>
  <c r="G25" i="10"/>
  <c r="C25" i="10"/>
  <c r="E25" i="10"/>
  <c r="F25" i="10"/>
  <c r="D25" i="10"/>
  <c r="B26" i="10"/>
  <c r="H26" i="10" s="1"/>
  <c r="B80" i="10"/>
  <c r="H80" i="10" s="1"/>
  <c r="F79" i="10"/>
  <c r="E79" i="10"/>
  <c r="C79" i="10"/>
  <c r="D79" i="10"/>
  <c r="B27" i="8"/>
  <c r="D26" i="8"/>
  <c r="F26" i="8"/>
  <c r="C26" i="8"/>
  <c r="E26" i="8"/>
  <c r="H27" i="8" l="1"/>
  <c r="G27" i="8"/>
  <c r="B81" i="8"/>
  <c r="H80" i="8"/>
  <c r="G26" i="10"/>
  <c r="G80" i="10"/>
  <c r="D26" i="10"/>
  <c r="C26" i="10"/>
  <c r="F26" i="10"/>
  <c r="B27" i="10"/>
  <c r="H27" i="10" s="1"/>
  <c r="E26" i="10"/>
  <c r="D27" i="8"/>
  <c r="F27" i="8"/>
  <c r="C27" i="8"/>
  <c r="E27" i="8"/>
  <c r="B28" i="8"/>
  <c r="F80" i="10"/>
  <c r="C80" i="10"/>
  <c r="B81" i="10"/>
  <c r="H81" i="10" s="1"/>
  <c r="E80" i="10"/>
  <c r="D80" i="10"/>
  <c r="H28" i="8" l="1"/>
  <c r="G28" i="8"/>
  <c r="B82" i="8"/>
  <c r="H81" i="8"/>
  <c r="G27" i="10"/>
  <c r="G81" i="10"/>
  <c r="D27" i="10"/>
  <c r="F27" i="10"/>
  <c r="C27" i="10"/>
  <c r="B28" i="10"/>
  <c r="H28" i="10" s="1"/>
  <c r="E27" i="10"/>
  <c r="E28" i="8"/>
  <c r="C28" i="8"/>
  <c r="D28" i="8"/>
  <c r="B29" i="8"/>
  <c r="F28" i="8"/>
  <c r="E81" i="10"/>
  <c r="D81" i="10"/>
  <c r="B82" i="10"/>
  <c r="H82" i="10" s="1"/>
  <c r="C81" i="10"/>
  <c r="F81" i="10"/>
  <c r="B83" i="8" l="1"/>
  <c r="H82" i="8"/>
  <c r="H29" i="8"/>
  <c r="G29" i="8"/>
  <c r="G28" i="10"/>
  <c r="G82" i="10"/>
  <c r="D28" i="10"/>
  <c r="C28" i="10"/>
  <c r="B29" i="10"/>
  <c r="H29" i="10" s="1"/>
  <c r="E28" i="10"/>
  <c r="F28" i="10"/>
  <c r="F82" i="10"/>
  <c r="B83" i="10"/>
  <c r="H83" i="10" s="1"/>
  <c r="E82" i="10"/>
  <c r="D82" i="10"/>
  <c r="C82" i="10"/>
  <c r="F29" i="8"/>
  <c r="C29" i="8"/>
  <c r="B30" i="8"/>
  <c r="D29" i="8"/>
  <c r="E29" i="8"/>
  <c r="H30" i="8" l="1"/>
  <c r="G30" i="8"/>
  <c r="B84" i="8"/>
  <c r="H83" i="8"/>
  <c r="G83" i="10"/>
  <c r="G29" i="10"/>
  <c r="E29" i="10"/>
  <c r="F29" i="10"/>
  <c r="B30" i="10"/>
  <c r="H30" i="10" s="1"/>
  <c r="D29" i="10"/>
  <c r="C29" i="10"/>
  <c r="F30" i="8"/>
  <c r="E30" i="8"/>
  <c r="B31" i="8"/>
  <c r="C30" i="8"/>
  <c r="D30" i="8"/>
  <c r="B84" i="10"/>
  <c r="H84" i="10" s="1"/>
  <c r="E83" i="10"/>
  <c r="D83" i="10"/>
  <c r="C83" i="10"/>
  <c r="F83" i="10"/>
  <c r="B85" i="8" l="1"/>
  <c r="H84" i="8"/>
  <c r="H31" i="8"/>
  <c r="G31" i="8"/>
  <c r="G84" i="10"/>
  <c r="G30" i="10"/>
  <c r="C30" i="10"/>
  <c r="D30" i="10"/>
  <c r="B31" i="10"/>
  <c r="H31" i="10" s="1"/>
  <c r="E30" i="10"/>
  <c r="F30" i="10"/>
  <c r="B85" i="10"/>
  <c r="H85" i="10" s="1"/>
  <c r="C84" i="10"/>
  <c r="E84" i="10"/>
  <c r="F84" i="10"/>
  <c r="D84" i="10"/>
  <c r="B32" i="8"/>
  <c r="C31" i="8"/>
  <c r="D31" i="8"/>
  <c r="F31" i="8"/>
  <c r="E31" i="8"/>
  <c r="H32" i="8" l="1"/>
  <c r="G32" i="8"/>
  <c r="B86" i="8"/>
  <c r="H85" i="8"/>
  <c r="G85" i="10"/>
  <c r="G31" i="10"/>
  <c r="F31" i="10"/>
  <c r="B32" i="10"/>
  <c r="H32" i="10" s="1"/>
  <c r="C31" i="10"/>
  <c r="E31" i="10"/>
  <c r="D31" i="10"/>
  <c r="D32" i="8"/>
  <c r="E32" i="8"/>
  <c r="C32" i="8"/>
  <c r="B33" i="8"/>
  <c r="F32" i="8"/>
  <c r="B86" i="10"/>
  <c r="H86" i="10" s="1"/>
  <c r="D85" i="10"/>
  <c r="E85" i="10"/>
  <c r="F85" i="10"/>
  <c r="C85" i="10"/>
  <c r="H33" i="8" l="1"/>
  <c r="G33" i="8"/>
  <c r="B87" i="8"/>
  <c r="H86" i="8"/>
  <c r="G86" i="10"/>
  <c r="G32" i="10"/>
  <c r="F32" i="10"/>
  <c r="D32" i="10"/>
  <c r="E32" i="10"/>
  <c r="C32" i="10"/>
  <c r="B33" i="10"/>
  <c r="H33" i="10" s="1"/>
  <c r="E33" i="8"/>
  <c r="B34" i="8"/>
  <c r="C33" i="8"/>
  <c r="F33" i="8"/>
  <c r="D33" i="8"/>
  <c r="F86" i="10"/>
  <c r="C86" i="10"/>
  <c r="E86" i="10"/>
  <c r="D86" i="10"/>
  <c r="B87" i="10"/>
  <c r="H87" i="10" s="1"/>
  <c r="H34" i="8" l="1"/>
  <c r="G34" i="8"/>
  <c r="B88" i="8"/>
  <c r="H87" i="8"/>
  <c r="G87" i="10"/>
  <c r="G33" i="10"/>
  <c r="D33" i="10"/>
  <c r="F33" i="10"/>
  <c r="E33" i="10"/>
  <c r="C33" i="10"/>
  <c r="B34" i="10"/>
  <c r="H34" i="10" s="1"/>
  <c r="F34" i="8"/>
  <c r="E34" i="8"/>
  <c r="B35" i="8"/>
  <c r="C34" i="8"/>
  <c r="D34" i="8"/>
  <c r="D87" i="10"/>
  <c r="C87" i="10"/>
  <c r="F87" i="10"/>
  <c r="E87" i="10"/>
  <c r="B88" i="10"/>
  <c r="H88" i="10" s="1"/>
  <c r="H35" i="8" l="1"/>
  <c r="G35" i="8"/>
  <c r="B89" i="8"/>
  <c r="H88" i="8"/>
  <c r="G88" i="10"/>
  <c r="G34" i="10"/>
  <c r="D34" i="10"/>
  <c r="F34" i="10"/>
  <c r="E34" i="10"/>
  <c r="B35" i="10"/>
  <c r="H35" i="10" s="1"/>
  <c r="C34" i="10"/>
  <c r="F35" i="8"/>
  <c r="C35" i="8"/>
  <c r="D35" i="8"/>
  <c r="B36" i="8"/>
  <c r="E35" i="8"/>
  <c r="D88" i="10"/>
  <c r="E88" i="10"/>
  <c r="F88" i="10"/>
  <c r="C88" i="10"/>
  <c r="B89" i="10"/>
  <c r="H89" i="10" s="1"/>
  <c r="H36" i="8" l="1"/>
  <c r="G36" i="8"/>
  <c r="B90" i="8"/>
  <c r="H89" i="8"/>
  <c r="G89" i="10"/>
  <c r="G35" i="10"/>
  <c r="D35" i="10"/>
  <c r="F35" i="10"/>
  <c r="C35" i="10"/>
  <c r="E35" i="10"/>
  <c r="B36" i="10"/>
  <c r="H36" i="10" s="1"/>
  <c r="F36" i="8"/>
  <c r="D36" i="8"/>
  <c r="B37" i="8"/>
  <c r="E36" i="8"/>
  <c r="C36" i="8"/>
  <c r="C89" i="10"/>
  <c r="F89" i="10"/>
  <c r="E89" i="10"/>
  <c r="B90" i="10"/>
  <c r="H90" i="10" s="1"/>
  <c r="D89" i="10"/>
  <c r="H37" i="8" l="1"/>
  <c r="G37" i="8"/>
  <c r="B91" i="8"/>
  <c r="H90" i="8"/>
  <c r="G90" i="10"/>
  <c r="G36" i="10"/>
  <c r="F36" i="10"/>
  <c r="C36" i="10"/>
  <c r="D36" i="10"/>
  <c r="B37" i="10"/>
  <c r="H37" i="10" s="1"/>
  <c r="E36" i="10"/>
  <c r="E90" i="10"/>
  <c r="C90" i="10"/>
  <c r="F90" i="10"/>
  <c r="B91" i="10"/>
  <c r="H91" i="10" s="1"/>
  <c r="D90" i="10"/>
  <c r="F37" i="8"/>
  <c r="C37" i="8"/>
  <c r="D37" i="8"/>
  <c r="B38" i="8"/>
  <c r="E37" i="8"/>
  <c r="H38" i="8" l="1"/>
  <c r="G38" i="8"/>
  <c r="B92" i="8"/>
  <c r="H91" i="8"/>
  <c r="G37" i="10"/>
  <c r="G91" i="10"/>
  <c r="B38" i="10"/>
  <c r="H38" i="10" s="1"/>
  <c r="D37" i="10"/>
  <c r="C37" i="10"/>
  <c r="E37" i="10"/>
  <c r="F37" i="10"/>
  <c r="E91" i="10"/>
  <c r="C91" i="10"/>
  <c r="F91" i="10"/>
  <c r="D91" i="10"/>
  <c r="B92" i="10"/>
  <c r="H92" i="10" s="1"/>
  <c r="C38" i="8"/>
  <c r="D38" i="8"/>
  <c r="E38" i="8"/>
  <c r="F38" i="8"/>
  <c r="B39" i="8"/>
  <c r="H39" i="8" l="1"/>
  <c r="G39" i="8"/>
  <c r="B93" i="8"/>
  <c r="H92" i="8"/>
  <c r="G92" i="10"/>
  <c r="G38" i="10"/>
  <c r="E38" i="10"/>
  <c r="C38" i="10"/>
  <c r="D38" i="10"/>
  <c r="F38" i="10"/>
  <c r="B39" i="10"/>
  <c r="H39" i="10" s="1"/>
  <c r="D39" i="8"/>
  <c r="E39" i="8"/>
  <c r="B40" i="8"/>
  <c r="F39" i="8"/>
  <c r="C39" i="8"/>
  <c r="E92" i="10"/>
  <c r="D92" i="10"/>
  <c r="C92" i="10"/>
  <c r="B93" i="10"/>
  <c r="H93" i="10" s="1"/>
  <c r="F92" i="10"/>
  <c r="B94" i="8" l="1"/>
  <c r="H93" i="8"/>
  <c r="H40" i="8"/>
  <c r="G40" i="8"/>
  <c r="G93" i="10"/>
  <c r="G39" i="10"/>
  <c r="D39" i="10"/>
  <c r="B40" i="10"/>
  <c r="H40" i="10" s="1"/>
  <c r="C39" i="10"/>
  <c r="E39" i="10"/>
  <c r="F39" i="10"/>
  <c r="B94" i="10"/>
  <c r="H94" i="10" s="1"/>
  <c r="C93" i="10"/>
  <c r="F93" i="10"/>
  <c r="E93" i="10"/>
  <c r="D93" i="10"/>
  <c r="F40" i="8"/>
  <c r="E40" i="8"/>
  <c r="C40" i="8"/>
  <c r="D40" i="8"/>
  <c r="B41" i="8"/>
  <c r="H41" i="8" l="1"/>
  <c r="G41" i="8"/>
  <c r="B95" i="8"/>
  <c r="H94" i="8"/>
  <c r="G94" i="10"/>
  <c r="G40" i="10"/>
  <c r="F40" i="10"/>
  <c r="E40" i="10"/>
  <c r="B41" i="10"/>
  <c r="H41" i="10" s="1"/>
  <c r="D40" i="10"/>
  <c r="C40" i="10"/>
  <c r="B95" i="10"/>
  <c r="H95" i="10" s="1"/>
  <c r="D94" i="10"/>
  <c r="E94" i="10"/>
  <c r="C94" i="10"/>
  <c r="F94" i="10"/>
  <c r="F41" i="8"/>
  <c r="C41" i="8"/>
  <c r="D41" i="8"/>
  <c r="B42" i="8"/>
  <c r="E41" i="8"/>
  <c r="H42" i="8" l="1"/>
  <c r="G42" i="8"/>
  <c r="B96" i="8"/>
  <c r="H95" i="8"/>
  <c r="G95" i="10"/>
  <c r="G41" i="10"/>
  <c r="D41" i="10"/>
  <c r="B42" i="10"/>
  <c r="H42" i="10" s="1"/>
  <c r="F41" i="10"/>
  <c r="C41" i="10"/>
  <c r="E41" i="10"/>
  <c r="C42" i="8"/>
  <c r="D42" i="8"/>
  <c r="B43" i="8"/>
  <c r="F42" i="8"/>
  <c r="E42" i="8"/>
  <c r="E95" i="10"/>
  <c r="F95" i="10"/>
  <c r="C95" i="10"/>
  <c r="D95" i="10"/>
  <c r="B96" i="10"/>
  <c r="H96" i="10" s="1"/>
  <c r="B97" i="8" l="1"/>
  <c r="H96" i="8"/>
  <c r="H43" i="8"/>
  <c r="G43" i="8"/>
  <c r="G42" i="10"/>
  <c r="G96" i="10"/>
  <c r="C42" i="10"/>
  <c r="E42" i="10"/>
  <c r="F42" i="10"/>
  <c r="D42" i="10"/>
  <c r="B43" i="10"/>
  <c r="H43" i="10" s="1"/>
  <c r="B97" i="10"/>
  <c r="H97" i="10" s="1"/>
  <c r="F96" i="10"/>
  <c r="E96" i="10"/>
  <c r="D96" i="10"/>
  <c r="C96" i="10"/>
  <c r="E43" i="8"/>
  <c r="C43" i="8"/>
  <c r="F43" i="8"/>
  <c r="B44" i="8"/>
  <c r="D43" i="8"/>
  <c r="H44" i="8" l="1"/>
  <c r="G44" i="8"/>
  <c r="B98" i="8"/>
  <c r="H97" i="8"/>
  <c r="G97" i="10"/>
  <c r="G43" i="10"/>
  <c r="D43" i="10"/>
  <c r="B44" i="10"/>
  <c r="H44" i="10" s="1"/>
  <c r="E43" i="10"/>
  <c r="F43" i="10"/>
  <c r="C43" i="10"/>
  <c r="D97" i="10"/>
  <c r="B98" i="10"/>
  <c r="H98" i="10" s="1"/>
  <c r="E97" i="10"/>
  <c r="C97" i="10"/>
  <c r="F97" i="10"/>
  <c r="F44" i="8"/>
  <c r="E44" i="8"/>
  <c r="C44" i="8"/>
  <c r="B45" i="8"/>
  <c r="D44" i="8"/>
  <c r="H45" i="8" l="1"/>
  <c r="G45" i="8"/>
  <c r="B99" i="8"/>
  <c r="H98" i="8"/>
  <c r="G44" i="10"/>
  <c r="G98" i="10"/>
  <c r="D44" i="10"/>
  <c r="F44" i="10"/>
  <c r="C44" i="10"/>
  <c r="E44" i="10"/>
  <c r="B45" i="10"/>
  <c r="H45" i="10" s="1"/>
  <c r="B99" i="10"/>
  <c r="H99" i="10" s="1"/>
  <c r="E98" i="10"/>
  <c r="F98" i="10"/>
  <c r="D98" i="10"/>
  <c r="C98" i="10"/>
  <c r="E45" i="8"/>
  <c r="B46" i="8"/>
  <c r="C45" i="8"/>
  <c r="F45" i="8"/>
  <c r="D45" i="8"/>
  <c r="B100" i="8" l="1"/>
  <c r="H99" i="8"/>
  <c r="H46" i="8"/>
  <c r="G46" i="8"/>
  <c r="G99" i="10"/>
  <c r="G45" i="10"/>
  <c r="B46" i="10"/>
  <c r="H46" i="10" s="1"/>
  <c r="E45" i="10"/>
  <c r="D45" i="10"/>
  <c r="F45" i="10"/>
  <c r="C45" i="10"/>
  <c r="F46" i="8"/>
  <c r="E46" i="8"/>
  <c r="D46" i="8"/>
  <c r="C46" i="8"/>
  <c r="B47" i="8"/>
  <c r="D99" i="10"/>
  <c r="C99" i="10"/>
  <c r="B100" i="10"/>
  <c r="H100" i="10" s="1"/>
  <c r="E99" i="10"/>
  <c r="F99" i="10"/>
  <c r="H47" i="8" l="1"/>
  <c r="G47" i="8"/>
  <c r="B101" i="8"/>
  <c r="H100" i="8"/>
  <c r="G100" i="10"/>
  <c r="G46" i="10"/>
  <c r="F46" i="10"/>
  <c r="C46" i="10"/>
  <c r="D46" i="10"/>
  <c r="B47" i="10"/>
  <c r="H47" i="10" s="1"/>
  <c r="E46" i="10"/>
  <c r="B101" i="10"/>
  <c r="H101" i="10" s="1"/>
  <c r="F100" i="10"/>
  <c r="D100" i="10"/>
  <c r="E100" i="10"/>
  <c r="C100" i="10"/>
  <c r="C47" i="8"/>
  <c r="F47" i="8"/>
  <c r="D47" i="8"/>
  <c r="E47" i="8"/>
  <c r="B48" i="8"/>
  <c r="B102" i="8" l="1"/>
  <c r="H101" i="8"/>
  <c r="H48" i="8"/>
  <c r="G48" i="8"/>
  <c r="G101" i="10"/>
  <c r="G47" i="10"/>
  <c r="B48" i="10"/>
  <c r="H48" i="10" s="1"/>
  <c r="E47" i="10"/>
  <c r="F47" i="10"/>
  <c r="D47" i="10"/>
  <c r="C47" i="10"/>
  <c r="B102" i="10"/>
  <c r="H102" i="10" s="1"/>
  <c r="E101" i="10"/>
  <c r="F101" i="10"/>
  <c r="D101" i="10"/>
  <c r="C101" i="10"/>
  <c r="F48" i="8"/>
  <c r="D48" i="8"/>
  <c r="C48" i="8"/>
  <c r="E48" i="8"/>
  <c r="B49" i="8"/>
  <c r="H49" i="8" l="1"/>
  <c r="G49" i="8"/>
  <c r="B103" i="8"/>
  <c r="H102" i="8"/>
  <c r="G102" i="10"/>
  <c r="G48" i="10"/>
  <c r="D48" i="10"/>
  <c r="B49" i="10"/>
  <c r="H49" i="10" s="1"/>
  <c r="F48" i="10"/>
  <c r="C48" i="10"/>
  <c r="E48" i="10"/>
  <c r="C49" i="8"/>
  <c r="E49" i="8"/>
  <c r="F49" i="8"/>
  <c r="D49" i="8"/>
  <c r="B50" i="8"/>
  <c r="B103" i="10"/>
  <c r="H103" i="10" s="1"/>
  <c r="E102" i="10"/>
  <c r="F102" i="10"/>
  <c r="C102" i="10"/>
  <c r="D102" i="10"/>
  <c r="B104" i="8" l="1"/>
  <c r="H103" i="8"/>
  <c r="H50" i="8"/>
  <c r="G50" i="8"/>
  <c r="G103" i="10"/>
  <c r="G49" i="10"/>
  <c r="B50" i="10"/>
  <c r="H50" i="10" s="1"/>
  <c r="E49" i="10"/>
  <c r="D49" i="10"/>
  <c r="F49" i="10"/>
  <c r="C49" i="10"/>
  <c r="E50" i="8"/>
  <c r="B51" i="8"/>
  <c r="C50" i="8"/>
  <c r="D50" i="8"/>
  <c r="F50" i="8"/>
  <c r="B104" i="10"/>
  <c r="H104" i="10" s="1"/>
  <c r="E103" i="10"/>
  <c r="F103" i="10"/>
  <c r="C103" i="10"/>
  <c r="D103" i="10"/>
  <c r="H51" i="8" l="1"/>
  <c r="G51" i="8"/>
  <c r="B105" i="8"/>
  <c r="H104" i="8"/>
  <c r="G50" i="10"/>
  <c r="G104" i="10"/>
  <c r="E50" i="10"/>
  <c r="B51" i="10"/>
  <c r="H51" i="10" s="1"/>
  <c r="F50" i="10"/>
  <c r="D50" i="10"/>
  <c r="C50" i="10"/>
  <c r="E51" i="8"/>
  <c r="C51" i="8"/>
  <c r="B52" i="8"/>
  <c r="D51" i="8"/>
  <c r="F51" i="8"/>
  <c r="C104" i="10"/>
  <c r="D104" i="10"/>
  <c r="F104" i="10"/>
  <c r="B105" i="10"/>
  <c r="H105" i="10" s="1"/>
  <c r="E104" i="10"/>
  <c r="B106" i="8" l="1"/>
  <c r="H105" i="8"/>
  <c r="H52" i="8"/>
  <c r="G52" i="8"/>
  <c r="G51" i="10"/>
  <c r="G105" i="10"/>
  <c r="C51" i="10"/>
  <c r="F51" i="10"/>
  <c r="E51" i="10"/>
  <c r="B52" i="10"/>
  <c r="H52" i="10" s="1"/>
  <c r="D51" i="10"/>
  <c r="B106" i="10"/>
  <c r="H106" i="10" s="1"/>
  <c r="E105" i="10"/>
  <c r="C105" i="10"/>
  <c r="D105" i="10"/>
  <c r="F105" i="10"/>
  <c r="D52" i="8"/>
  <c r="B53" i="8"/>
  <c r="C52" i="8"/>
  <c r="E52" i="8"/>
  <c r="F52" i="8"/>
  <c r="H53" i="8" l="1"/>
  <c r="G53" i="8"/>
  <c r="B107" i="8"/>
  <c r="H106" i="8"/>
  <c r="G106" i="10"/>
  <c r="G52" i="10"/>
  <c r="B53" i="10"/>
  <c r="H53" i="10" s="1"/>
  <c r="D52" i="10"/>
  <c r="F52" i="10"/>
  <c r="E52" i="10"/>
  <c r="C52" i="10"/>
  <c r="D53" i="8"/>
  <c r="C53" i="8"/>
  <c r="E53" i="8"/>
  <c r="B54" i="8"/>
  <c r="F53" i="8"/>
  <c r="D106" i="10"/>
  <c r="C106" i="10"/>
  <c r="B107" i="10"/>
  <c r="H107" i="10" s="1"/>
  <c r="E106" i="10"/>
  <c r="F106" i="10"/>
  <c r="B108" i="8" l="1"/>
  <c r="H107" i="8"/>
  <c r="H54" i="8"/>
  <c r="G54" i="8"/>
  <c r="G53" i="10"/>
  <c r="G107" i="10"/>
  <c r="E53" i="10"/>
  <c r="F53" i="10"/>
  <c r="B54" i="10"/>
  <c r="H54" i="10" s="1"/>
  <c r="C53" i="10"/>
  <c r="D53" i="10"/>
  <c r="C54" i="8"/>
  <c r="D54" i="8"/>
  <c r="E54" i="8"/>
  <c r="B55" i="8"/>
  <c r="G55" i="8" s="1"/>
  <c r="F54" i="8"/>
  <c r="C107" i="10"/>
  <c r="F107" i="10"/>
  <c r="D107" i="10"/>
  <c r="E107" i="10"/>
  <c r="B108" i="10"/>
  <c r="H108" i="10" s="1"/>
  <c r="B109" i="8" l="1"/>
  <c r="H108" i="8"/>
  <c r="G54" i="10"/>
  <c r="G108" i="10"/>
  <c r="B55" i="10"/>
  <c r="C54" i="10"/>
  <c r="E54" i="10"/>
  <c r="F54" i="10"/>
  <c r="D54" i="10"/>
  <c r="E55" i="8"/>
  <c r="F55" i="8"/>
  <c r="D55" i="8"/>
  <c r="G56" i="8"/>
  <c r="H113" i="8" s="1"/>
  <c r="C55" i="8"/>
  <c r="H55" i="8"/>
  <c r="D108" i="10"/>
  <c r="F108" i="10"/>
  <c r="B109" i="10"/>
  <c r="H109" i="10" s="1"/>
  <c r="C108" i="10"/>
  <c r="E108" i="10"/>
  <c r="B110" i="8" l="1"/>
  <c r="H110" i="8" s="1"/>
  <c r="H109" i="8"/>
  <c r="G109" i="10"/>
  <c r="G55" i="10"/>
  <c r="G56" i="10" s="1"/>
  <c r="H58" i="10" s="1"/>
  <c r="H58" i="8"/>
  <c r="D55" i="10"/>
  <c r="C55" i="10"/>
  <c r="E55" i="10"/>
  <c r="F55" i="10"/>
  <c r="H55" i="10"/>
  <c r="F109" i="10"/>
  <c r="C109" i="10"/>
  <c r="E109" i="10"/>
  <c r="B110" i="10"/>
  <c r="H110" i="10" s="1"/>
  <c r="D109" i="10"/>
  <c r="G110" i="10" l="1"/>
  <c r="G111" i="10" s="1"/>
  <c r="H113" i="10" s="1"/>
  <c r="C110" i="10"/>
  <c r="F110" i="10"/>
  <c r="E110" i="10"/>
  <c r="D110" i="10"/>
  <c r="K58" i="10" l="1"/>
  <c r="K58" i="8" l="1"/>
  <c r="D14" i="11" s="1"/>
</calcChain>
</file>

<file path=xl/sharedStrings.xml><?xml version="1.0" encoding="utf-8"?>
<sst xmlns="http://schemas.openxmlformats.org/spreadsheetml/2006/main" count="569" uniqueCount="298">
  <si>
    <t>浜田二中</t>
    <rPh sb="0" eb="2">
      <t>ハマダ</t>
    </rPh>
    <rPh sb="2" eb="3">
      <t>2</t>
    </rPh>
    <rPh sb="3" eb="4">
      <t>チュウ</t>
    </rPh>
    <phoneticPr fontId="2"/>
  </si>
  <si>
    <t>浜田一中</t>
    <rPh sb="0" eb="2">
      <t>ハマダ</t>
    </rPh>
    <rPh sb="2" eb="3">
      <t>1</t>
    </rPh>
    <rPh sb="3" eb="4">
      <t>チュウ</t>
    </rPh>
    <phoneticPr fontId="2"/>
  </si>
  <si>
    <t>浜田三中</t>
    <rPh sb="0" eb="2">
      <t>ハマダ</t>
    </rPh>
    <rPh sb="2" eb="3">
      <t>3</t>
    </rPh>
    <rPh sb="3" eb="4">
      <t>チュウ</t>
    </rPh>
    <phoneticPr fontId="2"/>
  </si>
  <si>
    <t>美都中</t>
    <rPh sb="0" eb="2">
      <t>ミト</t>
    </rPh>
    <rPh sb="2" eb="3">
      <t>チュウ</t>
    </rPh>
    <phoneticPr fontId="2"/>
  </si>
  <si>
    <t>大田三中</t>
    <rPh sb="0" eb="2">
      <t>オオダ</t>
    </rPh>
    <rPh sb="2" eb="3">
      <t>3</t>
    </rPh>
    <rPh sb="3" eb="4">
      <t>チュウ</t>
    </rPh>
    <phoneticPr fontId="2"/>
  </si>
  <si>
    <t>大田一中</t>
    <rPh sb="0" eb="2">
      <t>オオダ</t>
    </rPh>
    <rPh sb="2" eb="3">
      <t>1</t>
    </rPh>
    <rPh sb="3" eb="4">
      <t>チュウ</t>
    </rPh>
    <phoneticPr fontId="2"/>
  </si>
  <si>
    <t>大田二中</t>
    <rPh sb="0" eb="2">
      <t>オオダ</t>
    </rPh>
    <rPh sb="2" eb="3">
      <t>2</t>
    </rPh>
    <rPh sb="3" eb="4">
      <t>チュウ</t>
    </rPh>
    <phoneticPr fontId="2"/>
  </si>
  <si>
    <t>六日市中</t>
    <rPh sb="0" eb="3">
      <t>ムイカイチ</t>
    </rPh>
    <rPh sb="3" eb="4">
      <t>チュウ</t>
    </rPh>
    <phoneticPr fontId="2"/>
  </si>
  <si>
    <t>浜田四中</t>
    <rPh sb="0" eb="2">
      <t>ハマダ</t>
    </rPh>
    <rPh sb="2" eb="3">
      <t>4</t>
    </rPh>
    <rPh sb="3" eb="4">
      <t>チュウ</t>
    </rPh>
    <phoneticPr fontId="2"/>
  </si>
  <si>
    <t>志学中</t>
    <rPh sb="0" eb="2">
      <t>シガク</t>
    </rPh>
    <rPh sb="2" eb="3">
      <t>チュウ</t>
    </rPh>
    <phoneticPr fontId="2"/>
  </si>
  <si>
    <t>邑智中</t>
    <rPh sb="0" eb="2">
      <t>オオチ</t>
    </rPh>
    <rPh sb="2" eb="3">
      <t>チュウ</t>
    </rPh>
    <phoneticPr fontId="2"/>
  </si>
  <si>
    <t>津和野中</t>
    <rPh sb="0" eb="3">
      <t>ツワノ</t>
    </rPh>
    <rPh sb="3" eb="4">
      <t>チュウ</t>
    </rPh>
    <phoneticPr fontId="2"/>
  </si>
  <si>
    <t>益田東中</t>
    <rPh sb="0" eb="2">
      <t>マスダ</t>
    </rPh>
    <rPh sb="2" eb="3">
      <t>ヒガシ</t>
    </rPh>
    <rPh sb="3" eb="4">
      <t>チュウ</t>
    </rPh>
    <phoneticPr fontId="2"/>
  </si>
  <si>
    <t>日原中</t>
    <rPh sb="0" eb="2">
      <t>ニチハラ</t>
    </rPh>
    <rPh sb="2" eb="3">
      <t>チュウ</t>
    </rPh>
    <phoneticPr fontId="2"/>
  </si>
  <si>
    <t>温泉津中</t>
    <rPh sb="0" eb="3">
      <t>ユノツ</t>
    </rPh>
    <rPh sb="3" eb="4">
      <t>チュウ</t>
    </rPh>
    <phoneticPr fontId="2"/>
  </si>
  <si>
    <t>瑞穂中</t>
    <rPh sb="0" eb="2">
      <t>ミズホ</t>
    </rPh>
    <rPh sb="2" eb="3">
      <t>チュウ</t>
    </rPh>
    <phoneticPr fontId="2"/>
  </si>
  <si>
    <t>東陽中</t>
    <rPh sb="0" eb="2">
      <t>トウヨウ</t>
    </rPh>
    <rPh sb="2" eb="3">
      <t>チュウ</t>
    </rPh>
    <phoneticPr fontId="2"/>
  </si>
  <si>
    <t>川本中</t>
    <rPh sb="0" eb="2">
      <t>カワモト</t>
    </rPh>
    <rPh sb="2" eb="3">
      <t>チュウ</t>
    </rPh>
    <phoneticPr fontId="2"/>
  </si>
  <si>
    <t>益田中</t>
    <rPh sb="0" eb="2">
      <t>マスダ</t>
    </rPh>
    <rPh sb="2" eb="3">
      <t>チュウ</t>
    </rPh>
    <phoneticPr fontId="2"/>
  </si>
  <si>
    <t>高津中</t>
    <rPh sb="0" eb="2">
      <t>タカツ</t>
    </rPh>
    <rPh sb="2" eb="3">
      <t>チュウ</t>
    </rPh>
    <phoneticPr fontId="2"/>
  </si>
  <si>
    <t>三隅中</t>
    <rPh sb="0" eb="2">
      <t>ミスミ</t>
    </rPh>
    <rPh sb="2" eb="3">
      <t>チュウ</t>
    </rPh>
    <phoneticPr fontId="2"/>
  </si>
  <si>
    <t>弥栄中</t>
    <rPh sb="0" eb="2">
      <t>ヤサカ</t>
    </rPh>
    <rPh sb="2" eb="3">
      <t>チュウ</t>
    </rPh>
    <phoneticPr fontId="2"/>
  </si>
  <si>
    <t>江津中</t>
    <rPh sb="0" eb="2">
      <t>ゴウツ</t>
    </rPh>
    <rPh sb="2" eb="3">
      <t>チュウ</t>
    </rPh>
    <phoneticPr fontId="2"/>
  </si>
  <si>
    <t>柿木中</t>
    <rPh sb="0" eb="1">
      <t>カキ</t>
    </rPh>
    <rPh sb="1" eb="2">
      <t>キ</t>
    </rPh>
    <rPh sb="2" eb="3">
      <t>チュウ</t>
    </rPh>
    <phoneticPr fontId="2"/>
  </si>
  <si>
    <t>中西中</t>
    <rPh sb="0" eb="2">
      <t>ナカニシ</t>
    </rPh>
    <rPh sb="2" eb="3">
      <t>チュウ</t>
    </rPh>
    <phoneticPr fontId="2"/>
  </si>
  <si>
    <t>学校名</t>
    <rPh sb="0" eb="2">
      <t>ガッコウ</t>
    </rPh>
    <rPh sb="2" eb="3">
      <t>メイ</t>
    </rPh>
    <phoneticPr fontId="2"/>
  </si>
  <si>
    <t>学校名変換表</t>
    <rPh sb="0" eb="2">
      <t>ガッコウ</t>
    </rPh>
    <rPh sb="2" eb="3">
      <t>メイ</t>
    </rPh>
    <rPh sb="3" eb="5">
      <t>ヘンカン</t>
    </rPh>
    <rPh sb="5" eb="6">
      <t>ヒョウ</t>
    </rPh>
    <phoneticPr fontId="2"/>
  </si>
  <si>
    <t>学校番号</t>
    <rPh sb="0" eb="2">
      <t>ガッコウ</t>
    </rPh>
    <rPh sb="2" eb="4">
      <t>バンゴウ</t>
    </rPh>
    <phoneticPr fontId="2"/>
  </si>
  <si>
    <t>NO</t>
    <phoneticPr fontId="2"/>
  </si>
  <si>
    <t>学年</t>
    <rPh sb="0" eb="2">
      <t>ガクネン</t>
    </rPh>
    <phoneticPr fontId="2"/>
  </si>
  <si>
    <t>　　氏　　　名</t>
    <rPh sb="2" eb="3">
      <t>シ</t>
    </rPh>
    <rPh sb="6" eb="7">
      <t>メイ</t>
    </rPh>
    <phoneticPr fontId="2"/>
  </si>
  <si>
    <t>青陵中</t>
    <rPh sb="0" eb="2">
      <t>セイリョウ</t>
    </rPh>
    <rPh sb="2" eb="3">
      <t>チュウ</t>
    </rPh>
    <phoneticPr fontId="2"/>
  </si>
  <si>
    <t>浜田東中</t>
    <rPh sb="0" eb="2">
      <t>ハマダ</t>
    </rPh>
    <rPh sb="2" eb="3">
      <t>ヒガシ</t>
    </rPh>
    <rPh sb="3" eb="4">
      <t>チュウ</t>
    </rPh>
    <phoneticPr fontId="2"/>
  </si>
  <si>
    <t>蔵木中</t>
    <rPh sb="0" eb="1">
      <t>クラ</t>
    </rPh>
    <rPh sb="1" eb="2">
      <t>キ</t>
    </rPh>
    <rPh sb="2" eb="3">
      <t>チュウ</t>
    </rPh>
    <phoneticPr fontId="2"/>
  </si>
  <si>
    <t>○</t>
    <phoneticPr fontId="2"/>
  </si>
  <si>
    <t>浜田　太郎</t>
    <rPh sb="0" eb="2">
      <t>ハマダ</t>
    </rPh>
    <rPh sb="3" eb="5">
      <t>タロウ</t>
    </rPh>
    <phoneticPr fontId="2"/>
  </si>
  <si>
    <t>入力例</t>
    <rPh sb="0" eb="2">
      <t>ニュウリョク</t>
    </rPh>
    <rPh sb="2" eb="3">
      <t>レイ</t>
    </rPh>
    <phoneticPr fontId="2"/>
  </si>
  <si>
    <t>参加する種目は、左に○（全角）。最高記録は右隣に入力。</t>
    <rPh sb="0" eb="2">
      <t>サンカ</t>
    </rPh>
    <rPh sb="4" eb="6">
      <t>シュモク</t>
    </rPh>
    <rPh sb="8" eb="9">
      <t>ヒダリ</t>
    </rPh>
    <rPh sb="12" eb="14">
      <t>ゼンカク</t>
    </rPh>
    <rPh sb="16" eb="18">
      <t>サイコウ</t>
    </rPh>
    <rPh sb="18" eb="20">
      <t>キロク</t>
    </rPh>
    <rPh sb="21" eb="22">
      <t>ミギ</t>
    </rPh>
    <rPh sb="22" eb="23">
      <t>トナリ</t>
    </rPh>
    <rPh sb="24" eb="26">
      <t>ニュウリョク</t>
    </rPh>
    <phoneticPr fontId="2"/>
  </si>
  <si>
    <t>全男　　　走高跳</t>
    <rPh sb="0" eb="1">
      <t>ゼン</t>
    </rPh>
    <rPh sb="1" eb="2">
      <t>ダン</t>
    </rPh>
    <rPh sb="5" eb="6">
      <t>ハシ</t>
    </rPh>
    <rPh sb="6" eb="8">
      <t>タカト</t>
    </rPh>
    <phoneticPr fontId="2"/>
  </si>
  <si>
    <t>1m40</t>
    <phoneticPr fontId="2"/>
  </si>
  <si>
    <t>1m30</t>
    <phoneticPr fontId="2"/>
  </si>
  <si>
    <t>全女　　　　走高跳</t>
    <rPh sb="0" eb="1">
      <t>ゼン</t>
    </rPh>
    <rPh sb="1" eb="2">
      <t>ジョ</t>
    </rPh>
    <rPh sb="6" eb="7">
      <t>ハシ</t>
    </rPh>
    <rPh sb="7" eb="8">
      <t>タカ</t>
    </rPh>
    <rPh sb="8" eb="9">
      <t>ト</t>
    </rPh>
    <phoneticPr fontId="2"/>
  </si>
  <si>
    <t>全女　　　　砲丸投</t>
    <rPh sb="0" eb="1">
      <t>ゼン</t>
    </rPh>
    <rPh sb="1" eb="2">
      <t>ジョ</t>
    </rPh>
    <rPh sb="6" eb="8">
      <t>ホウガン</t>
    </rPh>
    <rPh sb="8" eb="9">
      <t>ナ</t>
    </rPh>
    <phoneticPr fontId="2"/>
  </si>
  <si>
    <t>10m20</t>
    <phoneticPr fontId="2"/>
  </si>
  <si>
    <t>参加種目確認　［自動表示］</t>
    <rPh sb="0" eb="2">
      <t>サンカ</t>
    </rPh>
    <rPh sb="2" eb="4">
      <t>シュモク</t>
    </rPh>
    <rPh sb="4" eb="6">
      <t>カクニン</t>
    </rPh>
    <rPh sb="8" eb="10">
      <t>ジドウ</t>
    </rPh>
    <rPh sb="10" eb="12">
      <t>ヒョウジ</t>
    </rPh>
    <phoneticPr fontId="2"/>
  </si>
  <si>
    <t>15m00</t>
    <phoneticPr fontId="2"/>
  </si>
  <si>
    <t>30m00</t>
    <phoneticPr fontId="2"/>
  </si>
  <si>
    <t>error</t>
    <phoneticPr fontId="2"/>
  </si>
  <si>
    <t>ふりがな</t>
    <phoneticPr fontId="2"/>
  </si>
  <si>
    <t>色内の各列の項目に入力してください。</t>
    <rPh sb="0" eb="1">
      <t>イロ</t>
    </rPh>
    <rPh sb="1" eb="2">
      <t>ナイ</t>
    </rPh>
    <rPh sb="3" eb="4">
      <t>カク</t>
    </rPh>
    <rPh sb="4" eb="5">
      <t>レツ</t>
    </rPh>
    <rPh sb="6" eb="8">
      <t>コウモク</t>
    </rPh>
    <rPh sb="9" eb="11">
      <t>ニュウリョク</t>
    </rPh>
    <phoneticPr fontId="2"/>
  </si>
  <si>
    <t>ふりがな</t>
    <phoneticPr fontId="2"/>
  </si>
  <si>
    <t>error</t>
    <phoneticPr fontId="2"/>
  </si>
  <si>
    <t>手順　１．</t>
    <rPh sb="0" eb="2">
      <t>テジュン</t>
    </rPh>
    <phoneticPr fontId="2"/>
  </si>
  <si>
    <t>　※【リレー種目】　選手名はこのシートに入力。編成は、「リレー申込」シートに入力してください。</t>
    <rPh sb="6" eb="8">
      <t>シュモク</t>
    </rPh>
    <rPh sb="10" eb="13">
      <t>センシュメイ</t>
    </rPh>
    <rPh sb="20" eb="22">
      <t>ニュウリョク</t>
    </rPh>
    <rPh sb="23" eb="25">
      <t>ヘンセイ</t>
    </rPh>
    <rPh sb="31" eb="33">
      <t>モウシコミ</t>
    </rPh>
    <rPh sb="38" eb="40">
      <t>ニュウリョク</t>
    </rPh>
    <phoneticPr fontId="2"/>
  </si>
  <si>
    <t>参加する種目は、左に○（全角）。最高記録は右隣に入力（半角）。</t>
    <rPh sb="0" eb="2">
      <t>サンカ</t>
    </rPh>
    <rPh sb="4" eb="6">
      <t>シュモク</t>
    </rPh>
    <rPh sb="8" eb="9">
      <t>ヒダリ</t>
    </rPh>
    <rPh sb="12" eb="14">
      <t>ゼンカク</t>
    </rPh>
    <rPh sb="16" eb="18">
      <t>サイコウ</t>
    </rPh>
    <rPh sb="18" eb="20">
      <t>キロク</t>
    </rPh>
    <rPh sb="21" eb="22">
      <t>ミギ</t>
    </rPh>
    <rPh sb="22" eb="23">
      <t>トナリ</t>
    </rPh>
    <rPh sb="24" eb="26">
      <t>ニュウリョク</t>
    </rPh>
    <rPh sb="27" eb="29">
      <t>ハンカク</t>
    </rPh>
    <phoneticPr fontId="2"/>
  </si>
  <si>
    <t>は印刷範囲</t>
    <rPh sb="1" eb="3">
      <t>インサツ</t>
    </rPh>
    <rPh sb="3" eb="5">
      <t>ハンイ</t>
    </rPh>
    <phoneticPr fontId="2"/>
  </si>
  <si>
    <t>８０名を超える場合は、ページを複写し、［Ｂ列］の数値を８１～に設定してください。</t>
    <rPh sb="2" eb="3">
      <t>メイ</t>
    </rPh>
    <rPh sb="4" eb="5">
      <t>コ</t>
    </rPh>
    <rPh sb="7" eb="9">
      <t>バアイ</t>
    </rPh>
    <rPh sb="15" eb="17">
      <t>フクシャ</t>
    </rPh>
    <rPh sb="21" eb="22">
      <t>レツ</t>
    </rPh>
    <rPh sb="24" eb="26">
      <t>スウチ</t>
    </rPh>
    <rPh sb="31" eb="33">
      <t>セッテイ</t>
    </rPh>
    <phoneticPr fontId="2"/>
  </si>
  <si>
    <t>受付（　　　　）</t>
    <rPh sb="0" eb="2">
      <t>ウケツケ</t>
    </rPh>
    <phoneticPr fontId="2"/>
  </si>
  <si>
    <t>　　　　年　　　月　　　日</t>
    <rPh sb="4" eb="5">
      <t>ネン</t>
    </rPh>
    <rPh sb="8" eb="9">
      <t>ガツ</t>
    </rPh>
    <rPh sb="12" eb="13">
      <t>ニチ</t>
    </rPh>
    <phoneticPr fontId="2"/>
  </si>
  <si>
    <t>申込責任者</t>
    <rPh sb="0" eb="2">
      <t>モウシコミ</t>
    </rPh>
    <rPh sb="2" eb="5">
      <t>セキニンシャ</t>
    </rPh>
    <phoneticPr fontId="2"/>
  </si>
  <si>
    <t>所在地　</t>
    <rPh sb="0" eb="3">
      <t>ショザイチ</t>
    </rPh>
    <phoneticPr fontId="2"/>
  </si>
  <si>
    <t>所属団体名</t>
    <rPh sb="0" eb="2">
      <t>ショゾク</t>
    </rPh>
    <rPh sb="2" eb="4">
      <t>ダンタイ</t>
    </rPh>
    <rPh sb="4" eb="5">
      <t>メイ</t>
    </rPh>
    <phoneticPr fontId="2"/>
  </si>
  <si>
    <t>申込に関する連絡先電話</t>
    <rPh sb="0" eb="2">
      <t>モウシコミ</t>
    </rPh>
    <rPh sb="3" eb="4">
      <t>カン</t>
    </rPh>
    <rPh sb="6" eb="9">
      <t>レンラクサキ</t>
    </rPh>
    <rPh sb="9" eb="11">
      <t>デンワ</t>
    </rPh>
    <phoneticPr fontId="2"/>
  </si>
  <si>
    <t>参　　加　　種　　目</t>
    <rPh sb="0" eb="1">
      <t>サン</t>
    </rPh>
    <rPh sb="3" eb="4">
      <t>カ</t>
    </rPh>
    <rPh sb="6" eb="7">
      <t>タネ</t>
    </rPh>
    <rPh sb="9" eb="10">
      <t>メ</t>
    </rPh>
    <phoneticPr fontId="2"/>
  </si>
  <si>
    <t>個人種目数</t>
    <rPh sb="0" eb="2">
      <t>コジン</t>
    </rPh>
    <rPh sb="2" eb="4">
      <t>シュモク</t>
    </rPh>
    <rPh sb="4" eb="5">
      <t>スウ</t>
    </rPh>
    <phoneticPr fontId="2"/>
  </si>
  <si>
    <t>個人種目</t>
    <rPh sb="0" eb="2">
      <t>コジン</t>
    </rPh>
    <rPh sb="2" eb="4">
      <t>シュモク</t>
    </rPh>
    <phoneticPr fontId="2"/>
  </si>
  <si>
    <t>参加料　小計　＜男子＞</t>
    <rPh sb="0" eb="3">
      <t>サンカリョウ</t>
    </rPh>
    <rPh sb="4" eb="6">
      <t>ショウケイ</t>
    </rPh>
    <rPh sb="8" eb="10">
      <t>ダンシ</t>
    </rPh>
    <phoneticPr fontId="2"/>
  </si>
  <si>
    <t>円</t>
    <rPh sb="0" eb="1">
      <t>エン</t>
    </rPh>
    <phoneticPr fontId="2"/>
  </si>
  <si>
    <t>ナンバーカード</t>
    <phoneticPr fontId="2"/>
  </si>
  <si>
    <t>参加料　　　合計　＜男子＞</t>
    <rPh sb="0" eb="3">
      <t>サンカリョウ</t>
    </rPh>
    <rPh sb="6" eb="8">
      <t>ゴウケイ</t>
    </rPh>
    <rPh sb="10" eb="12">
      <t>ダンシ</t>
    </rPh>
    <phoneticPr fontId="2"/>
  </si>
  <si>
    <t>個人　種目数</t>
    <rPh sb="0" eb="2">
      <t>コジン</t>
    </rPh>
    <rPh sb="3" eb="5">
      <t>シュモク</t>
    </rPh>
    <rPh sb="5" eb="6">
      <t>スウ</t>
    </rPh>
    <phoneticPr fontId="2"/>
  </si>
  <si>
    <t>全男　　　　砲丸投 5kg</t>
    <rPh sb="0" eb="1">
      <t>ゼン</t>
    </rPh>
    <rPh sb="1" eb="2">
      <t>ダン</t>
    </rPh>
    <rPh sb="6" eb="8">
      <t>ホウガン</t>
    </rPh>
    <rPh sb="8" eb="9">
      <t>ナ</t>
    </rPh>
    <phoneticPr fontId="2"/>
  </si>
  <si>
    <t>8m00</t>
    <phoneticPr fontId="2"/>
  </si>
  <si>
    <t>個人別データは、申込シートの記入により自動的にここに転記されます。</t>
    <rPh sb="0" eb="3">
      <t>コジンベツ</t>
    </rPh>
    <rPh sb="8" eb="10">
      <t>モウシコミ</t>
    </rPh>
    <rPh sb="14" eb="16">
      <t>キニュウ</t>
    </rPh>
    <rPh sb="19" eb="22">
      <t>ジドウテキ</t>
    </rPh>
    <rPh sb="26" eb="28">
      <t>テンキ</t>
    </rPh>
    <phoneticPr fontId="2"/>
  </si>
  <si>
    <t>浜田　花子</t>
    <rPh sb="0" eb="2">
      <t>ハマダ</t>
    </rPh>
    <rPh sb="3" eb="5">
      <t>ハナコ</t>
    </rPh>
    <phoneticPr fontId="2"/>
  </si>
  <si>
    <t>はまだ　はなこ</t>
    <phoneticPr fontId="2"/>
  </si>
  <si>
    <t>はまだ　たろう</t>
    <phoneticPr fontId="2"/>
  </si>
  <si>
    <t>　　学校名，参加種目は、Ｈ列以降の入力により自動表示されます</t>
    <rPh sb="2" eb="5">
      <t>ガッコウメイ</t>
    </rPh>
    <rPh sb="6" eb="8">
      <t>サンカ</t>
    </rPh>
    <rPh sb="8" eb="10">
      <t>シュモク</t>
    </rPh>
    <rPh sb="13" eb="14">
      <t>レツ</t>
    </rPh>
    <rPh sb="14" eb="16">
      <t>イコウ</t>
    </rPh>
    <rPh sb="17" eb="19">
      <t>ニュウリョク</t>
    </rPh>
    <rPh sb="22" eb="24">
      <t>ジドウ</t>
    </rPh>
    <rPh sb="24" eb="26">
      <t>ヒョウジ</t>
    </rPh>
    <phoneticPr fontId="2"/>
  </si>
  <si>
    <t>内に必要事項を入力してください</t>
    <rPh sb="0" eb="1">
      <t>ナイ</t>
    </rPh>
    <rPh sb="2" eb="4">
      <t>ヒツヨウ</t>
    </rPh>
    <rPh sb="4" eb="6">
      <t>ジコウ</t>
    </rPh>
    <rPh sb="7" eb="9">
      <t>ニュウリョク</t>
    </rPh>
    <phoneticPr fontId="2"/>
  </si>
  <si>
    <t>申込団体名</t>
    <rPh sb="0" eb="2">
      <t>モウシコミ</t>
    </rPh>
    <rPh sb="2" eb="4">
      <t>ダンタイ</t>
    </rPh>
    <rPh sb="4" eb="5">
      <t>メイ</t>
    </rPh>
    <phoneticPr fontId="2"/>
  </si>
  <si>
    <t>連絡先</t>
    <rPh sb="0" eb="3">
      <t>レンラクサキ</t>
    </rPh>
    <phoneticPr fontId="2"/>
  </si>
  <si>
    <t>連絡事項があれば下にご記入ください</t>
    <rPh sb="0" eb="2">
      <t>レンラク</t>
    </rPh>
    <rPh sb="2" eb="4">
      <t>ジコウ</t>
    </rPh>
    <rPh sb="8" eb="9">
      <t>シタ</t>
    </rPh>
    <rPh sb="11" eb="13">
      <t>キニュウ</t>
    </rPh>
    <phoneticPr fontId="2"/>
  </si>
  <si>
    <t>その他　　　　連絡事項</t>
    <rPh sb="2" eb="3">
      <t>タ</t>
    </rPh>
    <rPh sb="7" eb="9">
      <t>レンラク</t>
    </rPh>
    <rPh sb="9" eb="11">
      <t>ジコウ</t>
    </rPh>
    <phoneticPr fontId="2"/>
  </si>
  <si>
    <t>〒</t>
    <phoneticPr fontId="2"/>
  </si>
  <si>
    <t>ＴＥＬ</t>
    <phoneticPr fontId="2"/>
  </si>
  <si>
    <t>申込代表者</t>
    <rPh sb="0" eb="2">
      <t>モウシコミ</t>
    </rPh>
    <rPh sb="2" eb="4">
      <t>ダイヒョウ</t>
    </rPh>
    <rPh sb="4" eb="5">
      <t>シャ</t>
    </rPh>
    <phoneticPr fontId="2"/>
  </si>
  <si>
    <t>住所</t>
    <rPh sb="0" eb="2">
      <t>ジュウショ</t>
    </rPh>
    <phoneticPr fontId="2"/>
  </si>
  <si>
    <t>参加料　小計　＜女子＞</t>
    <rPh sb="0" eb="3">
      <t>サンカリョウ</t>
    </rPh>
    <rPh sb="4" eb="6">
      <t>ショウケイ</t>
    </rPh>
    <rPh sb="8" eb="9">
      <t>オンナ</t>
    </rPh>
    <rPh sb="9" eb="10">
      <t>コ</t>
    </rPh>
    <phoneticPr fontId="2"/>
  </si>
  <si>
    <t>参加料　　　合計　＜女子＞</t>
    <rPh sb="0" eb="3">
      <t>サンカリョウ</t>
    </rPh>
    <rPh sb="6" eb="8">
      <t>ゴウケイ</t>
    </rPh>
    <rPh sb="10" eb="11">
      <t>オンナ</t>
    </rPh>
    <rPh sb="11" eb="12">
      <t>コ</t>
    </rPh>
    <phoneticPr fontId="2"/>
  </si>
  <si>
    <t/>
  </si>
  <si>
    <t>中学校</t>
    <rPh sb="0" eb="1">
      <t>チュウ</t>
    </rPh>
    <rPh sb="1" eb="3">
      <t>ガッコウ</t>
    </rPh>
    <phoneticPr fontId="2"/>
  </si>
  <si>
    <t>携帯</t>
    <rPh sb="0" eb="2">
      <t>ケイタイ</t>
    </rPh>
    <phoneticPr fontId="2"/>
  </si>
  <si>
    <t>全男　　　　ｼﾞｬﾍﾞﾘｯｸ</t>
    <rPh sb="0" eb="1">
      <t>ゼン</t>
    </rPh>
    <rPh sb="1" eb="2">
      <t>ダン</t>
    </rPh>
    <phoneticPr fontId="2"/>
  </si>
  <si>
    <t>全女　　　　ｼﾞｬﾍﾞﾘｯｸ</t>
    <rPh sb="0" eb="1">
      <t>ゼン</t>
    </rPh>
    <rPh sb="1" eb="2">
      <t>ジョ</t>
    </rPh>
    <phoneticPr fontId="2"/>
  </si>
  <si>
    <t>安来一中</t>
    <rPh sb="0" eb="2">
      <t>ヤスギ</t>
    </rPh>
    <rPh sb="2" eb="3">
      <t>1</t>
    </rPh>
    <rPh sb="3" eb="4">
      <t>チュウ</t>
    </rPh>
    <phoneticPr fontId="2"/>
  </si>
  <si>
    <t>安来二中</t>
    <rPh sb="0" eb="2">
      <t>ヤスギ</t>
    </rPh>
    <rPh sb="2" eb="3">
      <t>2</t>
    </rPh>
    <rPh sb="3" eb="4">
      <t>チュウ</t>
    </rPh>
    <phoneticPr fontId="2"/>
  </si>
  <si>
    <t>広瀬中</t>
    <rPh sb="0" eb="2">
      <t>ヒロセ</t>
    </rPh>
    <rPh sb="2" eb="3">
      <t>チュウ</t>
    </rPh>
    <phoneticPr fontId="2"/>
  </si>
  <si>
    <t>安来三中</t>
    <rPh sb="0" eb="2">
      <t>ヤスギ</t>
    </rPh>
    <rPh sb="2" eb="3">
      <t>3</t>
    </rPh>
    <rPh sb="3" eb="4">
      <t>チュウ</t>
    </rPh>
    <phoneticPr fontId="2"/>
  </si>
  <si>
    <t>伯太中</t>
    <rPh sb="0" eb="2">
      <t>ハクタ</t>
    </rPh>
    <rPh sb="2" eb="3">
      <t>チュウ</t>
    </rPh>
    <phoneticPr fontId="2"/>
  </si>
  <si>
    <t>松江一中</t>
    <rPh sb="0" eb="2">
      <t>マツエ</t>
    </rPh>
    <rPh sb="2" eb="3">
      <t>1</t>
    </rPh>
    <rPh sb="3" eb="4">
      <t>チュウ</t>
    </rPh>
    <phoneticPr fontId="2"/>
  </si>
  <si>
    <t>松江二中</t>
    <rPh sb="0" eb="2">
      <t>マツエ</t>
    </rPh>
    <rPh sb="2" eb="3">
      <t>2</t>
    </rPh>
    <rPh sb="3" eb="4">
      <t>チュウ</t>
    </rPh>
    <phoneticPr fontId="2"/>
  </si>
  <si>
    <t>松江四中</t>
    <rPh sb="0" eb="2">
      <t>マツエ</t>
    </rPh>
    <rPh sb="2" eb="3">
      <t>4</t>
    </rPh>
    <rPh sb="3" eb="4">
      <t>チュウ</t>
    </rPh>
    <phoneticPr fontId="2"/>
  </si>
  <si>
    <t>湖南中</t>
    <rPh sb="0" eb="2">
      <t>コナン</t>
    </rPh>
    <rPh sb="2" eb="3">
      <t>チュウ</t>
    </rPh>
    <phoneticPr fontId="2"/>
  </si>
  <si>
    <t>美保関中</t>
    <rPh sb="0" eb="3">
      <t>ミホノセキ</t>
    </rPh>
    <rPh sb="3" eb="4">
      <t>チュウ</t>
    </rPh>
    <phoneticPr fontId="2"/>
  </si>
  <si>
    <t>東出雲中</t>
    <rPh sb="0" eb="1">
      <t>ヒガシ</t>
    </rPh>
    <rPh sb="1" eb="3">
      <t>イズモ</t>
    </rPh>
    <rPh sb="3" eb="4">
      <t>チュウ</t>
    </rPh>
    <phoneticPr fontId="2"/>
  </si>
  <si>
    <t>附属中</t>
    <rPh sb="0" eb="2">
      <t>フゾク</t>
    </rPh>
    <rPh sb="2" eb="3">
      <t>チュウ</t>
    </rPh>
    <phoneticPr fontId="2"/>
  </si>
  <si>
    <t>松江三中</t>
    <rPh sb="0" eb="2">
      <t>マツエ</t>
    </rPh>
    <rPh sb="2" eb="3">
      <t>3</t>
    </rPh>
    <rPh sb="3" eb="4">
      <t>チュウ</t>
    </rPh>
    <phoneticPr fontId="2"/>
  </si>
  <si>
    <t>湖東中</t>
    <rPh sb="0" eb="2">
      <t>コトウ</t>
    </rPh>
    <rPh sb="2" eb="3">
      <t>チュウ</t>
    </rPh>
    <phoneticPr fontId="2"/>
  </si>
  <si>
    <t>本庄中</t>
    <rPh sb="0" eb="2">
      <t>ホンジョウ</t>
    </rPh>
    <rPh sb="2" eb="3">
      <t>チュウ</t>
    </rPh>
    <phoneticPr fontId="2"/>
  </si>
  <si>
    <t>湖北中</t>
    <rPh sb="0" eb="2">
      <t>コホク</t>
    </rPh>
    <rPh sb="2" eb="3">
      <t>チュウ</t>
    </rPh>
    <phoneticPr fontId="2"/>
  </si>
  <si>
    <t>鹿島中</t>
    <rPh sb="0" eb="2">
      <t>カシマ</t>
    </rPh>
    <rPh sb="2" eb="3">
      <t>チュウ</t>
    </rPh>
    <phoneticPr fontId="2"/>
  </si>
  <si>
    <t>島根中</t>
    <rPh sb="0" eb="2">
      <t>シマネ</t>
    </rPh>
    <rPh sb="2" eb="3">
      <t>チュウ</t>
    </rPh>
    <phoneticPr fontId="2"/>
  </si>
  <si>
    <t>八雲中</t>
    <rPh sb="0" eb="2">
      <t>ヤクモ</t>
    </rPh>
    <rPh sb="2" eb="3">
      <t>チュウ</t>
    </rPh>
    <phoneticPr fontId="2"/>
  </si>
  <si>
    <t>玉湯中</t>
    <rPh sb="0" eb="2">
      <t>タマユ</t>
    </rPh>
    <rPh sb="2" eb="3">
      <t>チュウ</t>
    </rPh>
    <phoneticPr fontId="2"/>
  </si>
  <si>
    <t>宍道中</t>
    <rPh sb="0" eb="2">
      <t>シンジ</t>
    </rPh>
    <rPh sb="2" eb="3">
      <t>チュウ</t>
    </rPh>
    <phoneticPr fontId="2"/>
  </si>
  <si>
    <t>八束中</t>
    <rPh sb="0" eb="2">
      <t>ヤツカ</t>
    </rPh>
    <rPh sb="2" eb="3">
      <t>チュウ</t>
    </rPh>
    <phoneticPr fontId="2"/>
  </si>
  <si>
    <t>松江ろう学校</t>
    <rPh sb="0" eb="2">
      <t>マツエ</t>
    </rPh>
    <rPh sb="4" eb="6">
      <t>ガッコウ</t>
    </rPh>
    <phoneticPr fontId="2"/>
  </si>
  <si>
    <t>開星中</t>
    <rPh sb="0" eb="1">
      <t>カイ</t>
    </rPh>
    <rPh sb="1" eb="3">
      <t>ホシナカ</t>
    </rPh>
    <phoneticPr fontId="2"/>
  </si>
  <si>
    <t>松徳学院中</t>
    <rPh sb="0" eb="1">
      <t>マツ</t>
    </rPh>
    <rPh sb="1" eb="2">
      <t>トク</t>
    </rPh>
    <rPh sb="2" eb="4">
      <t>ガクイン</t>
    </rPh>
    <rPh sb="4" eb="5">
      <t>チュウ</t>
    </rPh>
    <phoneticPr fontId="2"/>
  </si>
  <si>
    <t>出雲一中</t>
    <rPh sb="0" eb="2">
      <t>イズモ</t>
    </rPh>
    <rPh sb="2" eb="3">
      <t>1</t>
    </rPh>
    <rPh sb="3" eb="4">
      <t>チュウ</t>
    </rPh>
    <phoneticPr fontId="2"/>
  </si>
  <si>
    <t>出雲二中</t>
    <rPh sb="0" eb="2">
      <t>イズモ</t>
    </rPh>
    <rPh sb="2" eb="3">
      <t>2</t>
    </rPh>
    <rPh sb="3" eb="4">
      <t>チュウ</t>
    </rPh>
    <phoneticPr fontId="2"/>
  </si>
  <si>
    <t>出雲三中</t>
    <rPh sb="0" eb="2">
      <t>イズモ</t>
    </rPh>
    <rPh sb="2" eb="3">
      <t>3</t>
    </rPh>
    <rPh sb="3" eb="4">
      <t>チュウ</t>
    </rPh>
    <phoneticPr fontId="2"/>
  </si>
  <si>
    <t>河南中</t>
    <rPh sb="0" eb="2">
      <t>カナン</t>
    </rPh>
    <rPh sb="2" eb="3">
      <t>チュウ</t>
    </rPh>
    <phoneticPr fontId="2"/>
  </si>
  <si>
    <t>浜山中</t>
    <rPh sb="0" eb="2">
      <t>ハマヤマ</t>
    </rPh>
    <rPh sb="2" eb="3">
      <t>チュウ</t>
    </rPh>
    <phoneticPr fontId="2"/>
  </si>
  <si>
    <t>平田中</t>
    <rPh sb="0" eb="2">
      <t>ヒラタ</t>
    </rPh>
    <rPh sb="2" eb="3">
      <t>チュウ</t>
    </rPh>
    <phoneticPr fontId="2"/>
  </si>
  <si>
    <t>旭丘中</t>
    <rPh sb="0" eb="2">
      <t>アサヒガオカ</t>
    </rPh>
    <rPh sb="2" eb="3">
      <t>チュウ</t>
    </rPh>
    <phoneticPr fontId="2"/>
  </si>
  <si>
    <t>大社中</t>
    <rPh sb="0" eb="2">
      <t>タイシャ</t>
    </rPh>
    <rPh sb="2" eb="3">
      <t>チュウ</t>
    </rPh>
    <phoneticPr fontId="2"/>
  </si>
  <si>
    <t>斐川東中</t>
    <rPh sb="0" eb="2">
      <t>ヒカワ</t>
    </rPh>
    <rPh sb="2" eb="3">
      <t>ヒガシ</t>
    </rPh>
    <rPh sb="3" eb="4">
      <t>ナカ</t>
    </rPh>
    <phoneticPr fontId="2"/>
  </si>
  <si>
    <t>斐川西中</t>
    <rPh sb="0" eb="2">
      <t>ヒカワ</t>
    </rPh>
    <rPh sb="2" eb="3">
      <t>ニシ</t>
    </rPh>
    <rPh sb="3" eb="4">
      <t>チュウ</t>
    </rPh>
    <phoneticPr fontId="2"/>
  </si>
  <si>
    <t>多伎中</t>
    <rPh sb="0" eb="2">
      <t>タキ</t>
    </rPh>
    <rPh sb="2" eb="3">
      <t>チュウ</t>
    </rPh>
    <phoneticPr fontId="2"/>
  </si>
  <si>
    <t>湖陵中</t>
    <rPh sb="0" eb="2">
      <t>コリョウ</t>
    </rPh>
    <rPh sb="2" eb="3">
      <t>チュウ</t>
    </rPh>
    <phoneticPr fontId="2"/>
  </si>
  <si>
    <t>南中</t>
    <rPh sb="0" eb="1">
      <t>ミナミ</t>
    </rPh>
    <rPh sb="1" eb="2">
      <t>チュウ</t>
    </rPh>
    <phoneticPr fontId="2"/>
  </si>
  <si>
    <t>佐田中</t>
    <rPh sb="0" eb="2">
      <t>サダ</t>
    </rPh>
    <rPh sb="2" eb="3">
      <t>チュウ</t>
    </rPh>
    <phoneticPr fontId="2"/>
  </si>
  <si>
    <t>光中</t>
    <rPh sb="0" eb="1">
      <t>ヒカリ</t>
    </rPh>
    <rPh sb="1" eb="2">
      <t>チュウ</t>
    </rPh>
    <phoneticPr fontId="2"/>
  </si>
  <si>
    <t>北陵中</t>
    <rPh sb="0" eb="2">
      <t>ホクリョウ</t>
    </rPh>
    <rPh sb="2" eb="3">
      <t>チュウ</t>
    </rPh>
    <phoneticPr fontId="2"/>
  </si>
  <si>
    <t>大東中</t>
    <rPh sb="0" eb="2">
      <t>ダイトウ</t>
    </rPh>
    <rPh sb="2" eb="3">
      <t>チュウ</t>
    </rPh>
    <phoneticPr fontId="2"/>
  </si>
  <si>
    <t>海潮中</t>
    <rPh sb="0" eb="2">
      <t>ウシオ</t>
    </rPh>
    <rPh sb="2" eb="3">
      <t>チュウ</t>
    </rPh>
    <phoneticPr fontId="2"/>
  </si>
  <si>
    <t>加茂中</t>
    <rPh sb="0" eb="2">
      <t>カモ</t>
    </rPh>
    <rPh sb="2" eb="3">
      <t>チュウ</t>
    </rPh>
    <phoneticPr fontId="2"/>
  </si>
  <si>
    <t>木次中</t>
    <rPh sb="0" eb="2">
      <t>キスキ</t>
    </rPh>
    <rPh sb="2" eb="3">
      <t>チュウ</t>
    </rPh>
    <phoneticPr fontId="2"/>
  </si>
  <si>
    <t>三刀屋中</t>
    <rPh sb="0" eb="3">
      <t>ミトヤ</t>
    </rPh>
    <rPh sb="3" eb="4">
      <t>チュウ</t>
    </rPh>
    <phoneticPr fontId="2"/>
  </si>
  <si>
    <t>吉田中</t>
    <rPh sb="0" eb="2">
      <t>ヨシダ</t>
    </rPh>
    <rPh sb="2" eb="3">
      <t>チュウ</t>
    </rPh>
    <phoneticPr fontId="2"/>
  </si>
  <si>
    <t>掛合中</t>
    <rPh sb="0" eb="2">
      <t>カケヤ</t>
    </rPh>
    <rPh sb="2" eb="3">
      <t>チュウ</t>
    </rPh>
    <phoneticPr fontId="2"/>
  </si>
  <si>
    <t>頓原中</t>
    <rPh sb="0" eb="2">
      <t>トンバラ</t>
    </rPh>
    <rPh sb="2" eb="3">
      <t>チュウ</t>
    </rPh>
    <phoneticPr fontId="2"/>
  </si>
  <si>
    <t>赤来中</t>
    <rPh sb="0" eb="2">
      <t>アカギ</t>
    </rPh>
    <rPh sb="2" eb="3">
      <t>チュウ</t>
    </rPh>
    <phoneticPr fontId="2"/>
  </si>
  <si>
    <t>仁多中</t>
    <rPh sb="0" eb="2">
      <t>ニタ</t>
    </rPh>
    <rPh sb="2" eb="3">
      <t>チュウ</t>
    </rPh>
    <phoneticPr fontId="2"/>
  </si>
  <si>
    <t>横田中</t>
    <rPh sb="0" eb="2">
      <t>ヨコタ</t>
    </rPh>
    <rPh sb="2" eb="3">
      <t>チュウ</t>
    </rPh>
    <phoneticPr fontId="2"/>
  </si>
  <si>
    <t>北三瓶中</t>
    <rPh sb="0" eb="1">
      <t>キタ</t>
    </rPh>
    <rPh sb="1" eb="3">
      <t>サンベ</t>
    </rPh>
    <rPh sb="3" eb="4">
      <t>チュウ</t>
    </rPh>
    <phoneticPr fontId="2"/>
  </si>
  <si>
    <t>池田中</t>
    <rPh sb="0" eb="2">
      <t>イケダ</t>
    </rPh>
    <rPh sb="2" eb="3">
      <t>チュウ</t>
    </rPh>
    <phoneticPr fontId="2"/>
  </si>
  <si>
    <t>仁摩中</t>
    <rPh sb="0" eb="2">
      <t>ニマ</t>
    </rPh>
    <rPh sb="2" eb="3">
      <t>チュウ</t>
    </rPh>
    <phoneticPr fontId="2"/>
  </si>
  <si>
    <t>江東中</t>
    <rPh sb="0" eb="2">
      <t>コウトウ</t>
    </rPh>
    <rPh sb="2" eb="3">
      <t>チュウ</t>
    </rPh>
    <phoneticPr fontId="2"/>
  </si>
  <si>
    <t>桜江中</t>
    <rPh sb="0" eb="2">
      <t>サクラエ</t>
    </rPh>
    <rPh sb="2" eb="3">
      <t>チュウ</t>
    </rPh>
    <phoneticPr fontId="2"/>
  </si>
  <si>
    <t>金城中</t>
    <rPh sb="0" eb="2">
      <t>カナギ</t>
    </rPh>
    <rPh sb="2" eb="3">
      <t>チュウ</t>
    </rPh>
    <phoneticPr fontId="2"/>
  </si>
  <si>
    <t>旭中</t>
    <rPh sb="0" eb="1">
      <t>アサヒ</t>
    </rPh>
    <rPh sb="1" eb="2">
      <t>チュウ</t>
    </rPh>
    <phoneticPr fontId="2"/>
  </si>
  <si>
    <t>浜田ろう学校</t>
    <rPh sb="0" eb="2">
      <t>ハマダ</t>
    </rPh>
    <rPh sb="4" eb="6">
      <t>ガッコウ</t>
    </rPh>
    <phoneticPr fontId="2"/>
  </si>
  <si>
    <t>大和中</t>
    <rPh sb="0" eb="2">
      <t>ダイワ</t>
    </rPh>
    <rPh sb="2" eb="3">
      <t>チュウ</t>
    </rPh>
    <phoneticPr fontId="2"/>
  </si>
  <si>
    <t>羽須美中</t>
    <rPh sb="0" eb="3">
      <t>ハスミ</t>
    </rPh>
    <rPh sb="3" eb="4">
      <t>チュウ</t>
    </rPh>
    <phoneticPr fontId="2"/>
  </si>
  <si>
    <t>石見中</t>
    <rPh sb="0" eb="2">
      <t>イワミ</t>
    </rPh>
    <rPh sb="2" eb="3">
      <t>チュウ</t>
    </rPh>
    <phoneticPr fontId="2"/>
  </si>
  <si>
    <t>石見養護学校</t>
    <rPh sb="0" eb="2">
      <t>イワミ</t>
    </rPh>
    <rPh sb="2" eb="4">
      <t>ヨウゴ</t>
    </rPh>
    <rPh sb="4" eb="6">
      <t>ガッコウ</t>
    </rPh>
    <phoneticPr fontId="2"/>
  </si>
  <si>
    <t>真砂中</t>
    <rPh sb="0" eb="2">
      <t>マサゴ</t>
    </rPh>
    <rPh sb="2" eb="3">
      <t>ナカ</t>
    </rPh>
    <phoneticPr fontId="2"/>
  </si>
  <si>
    <t>西南中</t>
    <rPh sb="0" eb="2">
      <t>セイナン</t>
    </rPh>
    <rPh sb="2" eb="3">
      <t>チュウ</t>
    </rPh>
    <phoneticPr fontId="2"/>
  </si>
  <si>
    <t>小野中</t>
    <rPh sb="0" eb="2">
      <t>オノ</t>
    </rPh>
    <rPh sb="2" eb="3">
      <t>チュウ</t>
    </rPh>
    <phoneticPr fontId="2"/>
  </si>
  <si>
    <t>鎌手中</t>
    <rPh sb="0" eb="2">
      <t>カマテ</t>
    </rPh>
    <rPh sb="2" eb="3">
      <t>チュウ</t>
    </rPh>
    <phoneticPr fontId="2"/>
  </si>
  <si>
    <t>匹見中</t>
    <rPh sb="0" eb="2">
      <t>ヒキミ</t>
    </rPh>
    <rPh sb="2" eb="3">
      <t>チュウ</t>
    </rPh>
    <phoneticPr fontId="2"/>
  </si>
  <si>
    <t>木部中</t>
    <rPh sb="0" eb="2">
      <t>キベ</t>
    </rPh>
    <rPh sb="2" eb="3">
      <t>チュウ</t>
    </rPh>
    <phoneticPr fontId="2"/>
  </si>
  <si>
    <t>吉賀中</t>
    <rPh sb="0" eb="1">
      <t>ヨシ</t>
    </rPh>
    <rPh sb="1" eb="2">
      <t>ガ</t>
    </rPh>
    <rPh sb="2" eb="3">
      <t>チュウ</t>
    </rPh>
    <phoneticPr fontId="2"/>
  </si>
  <si>
    <t>海士中</t>
    <rPh sb="0" eb="2">
      <t>アマ</t>
    </rPh>
    <rPh sb="2" eb="3">
      <t>チュウ</t>
    </rPh>
    <phoneticPr fontId="2"/>
  </si>
  <si>
    <t>西ノ島中</t>
    <rPh sb="0" eb="1">
      <t>ニシ</t>
    </rPh>
    <rPh sb="2" eb="3">
      <t>シマ</t>
    </rPh>
    <rPh sb="3" eb="4">
      <t>チュウ</t>
    </rPh>
    <phoneticPr fontId="2"/>
  </si>
  <si>
    <t>知夫中</t>
    <rPh sb="0" eb="2">
      <t>チブ</t>
    </rPh>
    <rPh sb="2" eb="3">
      <t>チュウ</t>
    </rPh>
    <phoneticPr fontId="2"/>
  </si>
  <si>
    <t>西郷中</t>
    <rPh sb="0" eb="2">
      <t>サイゴウ</t>
    </rPh>
    <rPh sb="2" eb="3">
      <t>チュウ</t>
    </rPh>
    <phoneticPr fontId="2"/>
  </si>
  <si>
    <t>西郷南中</t>
    <rPh sb="0" eb="2">
      <t>サイゴウ</t>
    </rPh>
    <rPh sb="2" eb="3">
      <t>ミナミ</t>
    </rPh>
    <rPh sb="3" eb="4">
      <t>チュウ</t>
    </rPh>
    <phoneticPr fontId="2"/>
  </si>
  <si>
    <t>五箇中</t>
    <rPh sb="0" eb="2">
      <t>ゴカ</t>
    </rPh>
    <rPh sb="2" eb="3">
      <t>チュウ</t>
    </rPh>
    <phoneticPr fontId="2"/>
  </si>
  <si>
    <t>都万中</t>
    <rPh sb="0" eb="2">
      <t>ツマ</t>
    </rPh>
    <rPh sb="2" eb="3">
      <t>チュウ</t>
    </rPh>
    <phoneticPr fontId="2"/>
  </si>
  <si>
    <t>安来市立第一中学校</t>
    <rPh sb="0" eb="2">
      <t>ヤスギ</t>
    </rPh>
    <rPh sb="2" eb="4">
      <t>シリツ</t>
    </rPh>
    <rPh sb="4" eb="6">
      <t>ダイイチ</t>
    </rPh>
    <rPh sb="6" eb="9">
      <t>チュウガッコウ</t>
    </rPh>
    <phoneticPr fontId="2"/>
  </si>
  <si>
    <t>安来市立第二中学校</t>
    <rPh sb="0" eb="2">
      <t>ヤスギ</t>
    </rPh>
    <rPh sb="2" eb="4">
      <t>シリツ</t>
    </rPh>
    <rPh sb="4" eb="6">
      <t>ダイニ</t>
    </rPh>
    <rPh sb="6" eb="9">
      <t>チュウガッコウ</t>
    </rPh>
    <phoneticPr fontId="2"/>
  </si>
  <si>
    <t>安来市立広瀬中学校</t>
    <rPh sb="0" eb="2">
      <t>ヤスギ</t>
    </rPh>
    <rPh sb="2" eb="4">
      <t>シリツ</t>
    </rPh>
    <rPh sb="4" eb="6">
      <t>ヒロセ</t>
    </rPh>
    <rPh sb="6" eb="7">
      <t>チュウ</t>
    </rPh>
    <rPh sb="7" eb="9">
      <t>ガッコウ</t>
    </rPh>
    <phoneticPr fontId="2"/>
  </si>
  <si>
    <t>安来市立伯太中学校</t>
    <rPh sb="0" eb="2">
      <t>ヤスギ</t>
    </rPh>
    <rPh sb="2" eb="4">
      <t>シリツ</t>
    </rPh>
    <rPh sb="4" eb="6">
      <t>ハクタ</t>
    </rPh>
    <rPh sb="6" eb="9">
      <t>チュウガッコウ</t>
    </rPh>
    <phoneticPr fontId="2"/>
  </si>
  <si>
    <t>松江市立第一中学校</t>
    <rPh sb="0" eb="2">
      <t>マツエ</t>
    </rPh>
    <rPh sb="2" eb="4">
      <t>シリツ</t>
    </rPh>
    <rPh sb="4" eb="6">
      <t>ダイイチ</t>
    </rPh>
    <rPh sb="6" eb="9">
      <t>チュウガッコウ</t>
    </rPh>
    <phoneticPr fontId="2"/>
  </si>
  <si>
    <t>松江市立第二中学校</t>
    <rPh sb="0" eb="2">
      <t>マツエ</t>
    </rPh>
    <rPh sb="2" eb="4">
      <t>シリツ</t>
    </rPh>
    <rPh sb="4" eb="6">
      <t>ダイニ</t>
    </rPh>
    <rPh sb="6" eb="9">
      <t>チュウガッコウ</t>
    </rPh>
    <phoneticPr fontId="2"/>
  </si>
  <si>
    <t>松江市立第四中学校</t>
    <rPh sb="0" eb="2">
      <t>マツエ</t>
    </rPh>
    <rPh sb="2" eb="4">
      <t>シリツ</t>
    </rPh>
    <rPh sb="4" eb="6">
      <t>ダイヨン</t>
    </rPh>
    <rPh sb="6" eb="9">
      <t>チュウガッコウ</t>
    </rPh>
    <phoneticPr fontId="2"/>
  </si>
  <si>
    <t>松江市立湖南中学校</t>
    <rPh sb="0" eb="2">
      <t>マツエ</t>
    </rPh>
    <rPh sb="2" eb="4">
      <t>シリツ</t>
    </rPh>
    <rPh sb="4" eb="6">
      <t>コナン</t>
    </rPh>
    <rPh sb="6" eb="9">
      <t>チュウガッコウ</t>
    </rPh>
    <phoneticPr fontId="2"/>
  </si>
  <si>
    <t>松江市立美保関中学校</t>
    <rPh sb="0" eb="2">
      <t>マツエ</t>
    </rPh>
    <rPh sb="2" eb="4">
      <t>シリツ</t>
    </rPh>
    <rPh sb="4" eb="7">
      <t>ミホノセキ</t>
    </rPh>
    <rPh sb="7" eb="10">
      <t>チュウガッコウ</t>
    </rPh>
    <phoneticPr fontId="2"/>
  </si>
  <si>
    <t>東出雲町立東出雲中学校</t>
    <rPh sb="0" eb="3">
      <t>ヒガシイズモ</t>
    </rPh>
    <rPh sb="3" eb="4">
      <t>マチ</t>
    </rPh>
    <rPh sb="4" eb="5">
      <t>リツ</t>
    </rPh>
    <rPh sb="5" eb="8">
      <t>ヒガシイズモ</t>
    </rPh>
    <rPh sb="8" eb="11">
      <t>チュウガッコウ</t>
    </rPh>
    <phoneticPr fontId="2"/>
  </si>
  <si>
    <t>島根大学附属中学校</t>
    <rPh sb="0" eb="2">
      <t>シマネ</t>
    </rPh>
    <rPh sb="2" eb="4">
      <t>ダイガク</t>
    </rPh>
    <rPh sb="4" eb="6">
      <t>フゾク</t>
    </rPh>
    <rPh sb="6" eb="9">
      <t>チュウガッコウ</t>
    </rPh>
    <phoneticPr fontId="2"/>
  </si>
  <si>
    <t>松江市立第三中学校</t>
    <rPh sb="0" eb="2">
      <t>マツエ</t>
    </rPh>
    <rPh sb="2" eb="4">
      <t>シリツ</t>
    </rPh>
    <rPh sb="4" eb="6">
      <t>ダイサン</t>
    </rPh>
    <rPh sb="6" eb="9">
      <t>チュウガッコウ</t>
    </rPh>
    <phoneticPr fontId="2"/>
  </si>
  <si>
    <t>松江市立第三中学校</t>
    <rPh sb="0" eb="2">
      <t>マツエ</t>
    </rPh>
    <rPh sb="2" eb="4">
      <t>シリツ</t>
    </rPh>
    <rPh sb="4" eb="6">
      <t>ダイサン</t>
    </rPh>
    <rPh sb="8" eb="9">
      <t>コウ</t>
    </rPh>
    <phoneticPr fontId="2"/>
  </si>
  <si>
    <t>松江市立本庄中学校</t>
    <rPh sb="0" eb="2">
      <t>マツエ</t>
    </rPh>
    <rPh sb="2" eb="4">
      <t>シリツ</t>
    </rPh>
    <rPh sb="4" eb="6">
      <t>ホンジョウ</t>
    </rPh>
    <rPh sb="6" eb="9">
      <t>チュウガッコウ</t>
    </rPh>
    <phoneticPr fontId="2"/>
  </si>
  <si>
    <t>松江市立湖北中学校</t>
    <rPh sb="0" eb="2">
      <t>マツエ</t>
    </rPh>
    <rPh sb="2" eb="4">
      <t>シリツ</t>
    </rPh>
    <rPh sb="4" eb="6">
      <t>コホク</t>
    </rPh>
    <rPh sb="6" eb="9">
      <t>チュウガッコウ</t>
    </rPh>
    <phoneticPr fontId="2"/>
  </si>
  <si>
    <t>松江市立鹿島中学校</t>
    <rPh sb="0" eb="2">
      <t>マツエ</t>
    </rPh>
    <rPh sb="2" eb="4">
      <t>シリツ</t>
    </rPh>
    <rPh sb="4" eb="6">
      <t>カシマ</t>
    </rPh>
    <rPh sb="6" eb="9">
      <t>チュウガッコウ</t>
    </rPh>
    <phoneticPr fontId="2"/>
  </si>
  <si>
    <t>松江市立島根中学校</t>
    <rPh sb="0" eb="2">
      <t>マツエ</t>
    </rPh>
    <rPh sb="2" eb="4">
      <t>シリツ</t>
    </rPh>
    <rPh sb="4" eb="6">
      <t>シマネ</t>
    </rPh>
    <rPh sb="6" eb="9">
      <t>チュウガッコウ</t>
    </rPh>
    <phoneticPr fontId="2"/>
  </si>
  <si>
    <t>松江市立八雲中学校</t>
    <rPh sb="0" eb="2">
      <t>マツエ</t>
    </rPh>
    <rPh sb="2" eb="4">
      <t>シリツ</t>
    </rPh>
    <rPh sb="4" eb="6">
      <t>ヤクモ</t>
    </rPh>
    <rPh sb="6" eb="9">
      <t>チュウガッコウ</t>
    </rPh>
    <phoneticPr fontId="2"/>
  </si>
  <si>
    <t>松江市立玉湯中学校</t>
    <rPh sb="0" eb="2">
      <t>マツエ</t>
    </rPh>
    <rPh sb="2" eb="4">
      <t>シリツ</t>
    </rPh>
    <rPh sb="4" eb="6">
      <t>タマユ</t>
    </rPh>
    <rPh sb="6" eb="9">
      <t>チュウガッコウ</t>
    </rPh>
    <phoneticPr fontId="2"/>
  </si>
  <si>
    <t>松江市立宍道中学校</t>
    <rPh sb="0" eb="2">
      <t>マツエ</t>
    </rPh>
    <rPh sb="2" eb="4">
      <t>シリツ</t>
    </rPh>
    <rPh sb="4" eb="6">
      <t>シンジ</t>
    </rPh>
    <rPh sb="6" eb="9">
      <t>チュウガッコウ</t>
    </rPh>
    <phoneticPr fontId="2"/>
  </si>
  <si>
    <t>松江市立八束中学校</t>
    <rPh sb="0" eb="3">
      <t>マツエシ</t>
    </rPh>
    <rPh sb="3" eb="4">
      <t>タテ</t>
    </rPh>
    <rPh sb="4" eb="6">
      <t>ハチタバ</t>
    </rPh>
    <rPh sb="6" eb="9">
      <t>チュウガッコウ</t>
    </rPh>
    <phoneticPr fontId="2"/>
  </si>
  <si>
    <t>島根県立松江ろう学校</t>
    <rPh sb="0" eb="2">
      <t>シマネ</t>
    </rPh>
    <rPh sb="2" eb="4">
      <t>ケンリツ</t>
    </rPh>
    <rPh sb="4" eb="6">
      <t>マツエ</t>
    </rPh>
    <rPh sb="8" eb="10">
      <t>ガッコウ</t>
    </rPh>
    <phoneticPr fontId="2"/>
  </si>
  <si>
    <t>開星中学校</t>
    <rPh sb="0" eb="1">
      <t>カイ</t>
    </rPh>
    <rPh sb="1" eb="2">
      <t>ホシ</t>
    </rPh>
    <rPh sb="2" eb="5">
      <t>チュウガッコウ</t>
    </rPh>
    <phoneticPr fontId="2"/>
  </si>
  <si>
    <t>松徳学院中学校</t>
    <rPh sb="0" eb="2">
      <t>ショウトク</t>
    </rPh>
    <rPh sb="2" eb="4">
      <t>ガクイン</t>
    </rPh>
    <rPh sb="4" eb="7">
      <t>チュウガッコウ</t>
    </rPh>
    <phoneticPr fontId="2"/>
  </si>
  <si>
    <t>出雲市立第一中学校</t>
    <rPh sb="0" eb="2">
      <t>イズモ</t>
    </rPh>
    <rPh sb="2" eb="4">
      <t>シリツ</t>
    </rPh>
    <rPh sb="4" eb="6">
      <t>ダイイチ</t>
    </rPh>
    <rPh sb="6" eb="9">
      <t>チュウガッコウ</t>
    </rPh>
    <phoneticPr fontId="2"/>
  </si>
  <si>
    <t>出雲市立第二中学校</t>
    <rPh sb="0" eb="2">
      <t>イズモ</t>
    </rPh>
    <rPh sb="2" eb="4">
      <t>シリツ</t>
    </rPh>
    <rPh sb="4" eb="6">
      <t>ダイニ</t>
    </rPh>
    <rPh sb="6" eb="9">
      <t>チュウガッコウ</t>
    </rPh>
    <phoneticPr fontId="2"/>
  </si>
  <si>
    <t>出雲市立第三中学校</t>
    <rPh sb="0" eb="2">
      <t>イズモ</t>
    </rPh>
    <rPh sb="2" eb="4">
      <t>シリツ</t>
    </rPh>
    <rPh sb="4" eb="6">
      <t>ダイサン</t>
    </rPh>
    <rPh sb="6" eb="9">
      <t>チュウガッコウ</t>
    </rPh>
    <phoneticPr fontId="2"/>
  </si>
  <si>
    <t>出雲市立河南中学校</t>
    <rPh sb="0" eb="2">
      <t>イズモ</t>
    </rPh>
    <rPh sb="2" eb="4">
      <t>シリツ</t>
    </rPh>
    <rPh sb="4" eb="6">
      <t>カナン</t>
    </rPh>
    <rPh sb="6" eb="9">
      <t>チュウガッコウ</t>
    </rPh>
    <phoneticPr fontId="2"/>
  </si>
  <si>
    <t>出雲市立浜山中学校</t>
    <rPh sb="0" eb="2">
      <t>イズモ</t>
    </rPh>
    <rPh sb="2" eb="4">
      <t>シリツ</t>
    </rPh>
    <rPh sb="4" eb="6">
      <t>ハマヤマ</t>
    </rPh>
    <rPh sb="6" eb="9">
      <t>チュウガッコウ</t>
    </rPh>
    <phoneticPr fontId="2"/>
  </si>
  <si>
    <t>出雲市立平田中学校</t>
    <rPh sb="0" eb="2">
      <t>イズモ</t>
    </rPh>
    <rPh sb="2" eb="4">
      <t>シリツ</t>
    </rPh>
    <rPh sb="4" eb="6">
      <t>ヒラタ</t>
    </rPh>
    <rPh sb="6" eb="9">
      <t>チュウガッコウ</t>
    </rPh>
    <phoneticPr fontId="2"/>
  </si>
  <si>
    <t>出雲市立旭丘中学校</t>
    <rPh sb="0" eb="2">
      <t>イズモ</t>
    </rPh>
    <rPh sb="2" eb="4">
      <t>シリツ</t>
    </rPh>
    <rPh sb="4" eb="6">
      <t>アサヒガオカ</t>
    </rPh>
    <rPh sb="6" eb="9">
      <t>チュウガッコウ</t>
    </rPh>
    <phoneticPr fontId="2"/>
  </si>
  <si>
    <t>出雲市立大社中学校</t>
    <rPh sb="0" eb="2">
      <t>イズモ</t>
    </rPh>
    <rPh sb="2" eb="4">
      <t>シリツ</t>
    </rPh>
    <rPh sb="4" eb="6">
      <t>タイシャ</t>
    </rPh>
    <rPh sb="6" eb="9">
      <t>チュウガッコウ</t>
    </rPh>
    <phoneticPr fontId="2"/>
  </si>
  <si>
    <t>斐川町立斐川東中学校</t>
    <rPh sb="0" eb="2">
      <t>ヒカワ</t>
    </rPh>
    <rPh sb="2" eb="4">
      <t>チョウリツ</t>
    </rPh>
    <rPh sb="4" eb="6">
      <t>ヒカワ</t>
    </rPh>
    <rPh sb="6" eb="7">
      <t>ヒガシ</t>
    </rPh>
    <rPh sb="7" eb="10">
      <t>チュウガッコウ</t>
    </rPh>
    <phoneticPr fontId="2"/>
  </si>
  <si>
    <t>斐川町立斐川西中学校</t>
    <rPh sb="0" eb="2">
      <t>ヒカワ</t>
    </rPh>
    <rPh sb="2" eb="3">
      <t>マチ</t>
    </rPh>
    <rPh sb="3" eb="4">
      <t>リツ</t>
    </rPh>
    <rPh sb="4" eb="6">
      <t>ヒカワ</t>
    </rPh>
    <rPh sb="6" eb="7">
      <t>ニシ</t>
    </rPh>
    <rPh sb="7" eb="10">
      <t>チュウガッコウ</t>
    </rPh>
    <phoneticPr fontId="2"/>
  </si>
  <si>
    <t>出雲市立多伎中学校</t>
    <rPh sb="0" eb="2">
      <t>イズモ</t>
    </rPh>
    <rPh sb="2" eb="4">
      <t>シリツ</t>
    </rPh>
    <rPh sb="4" eb="6">
      <t>タキ</t>
    </rPh>
    <rPh sb="6" eb="9">
      <t>チュウガッコウ</t>
    </rPh>
    <phoneticPr fontId="2"/>
  </si>
  <si>
    <t>出雲市立湖陵中学校</t>
    <rPh sb="0" eb="2">
      <t>イズモ</t>
    </rPh>
    <rPh sb="2" eb="4">
      <t>シリツ</t>
    </rPh>
    <rPh sb="4" eb="6">
      <t>コリョウ</t>
    </rPh>
    <rPh sb="6" eb="9">
      <t>チュウガッコウ</t>
    </rPh>
    <phoneticPr fontId="2"/>
  </si>
  <si>
    <t>出雲市立南中学校</t>
    <rPh sb="0" eb="2">
      <t>イズモ</t>
    </rPh>
    <rPh sb="2" eb="4">
      <t>シリツ</t>
    </rPh>
    <rPh sb="4" eb="5">
      <t>ミナミ</t>
    </rPh>
    <rPh sb="5" eb="8">
      <t>チュウガッコウ</t>
    </rPh>
    <phoneticPr fontId="2"/>
  </si>
  <si>
    <t>出雲市立佐田中学校</t>
    <rPh sb="0" eb="2">
      <t>イズモ</t>
    </rPh>
    <rPh sb="2" eb="4">
      <t>シリツ</t>
    </rPh>
    <rPh sb="4" eb="6">
      <t>サダ</t>
    </rPh>
    <rPh sb="6" eb="9">
      <t>チュウガッコウ</t>
    </rPh>
    <phoneticPr fontId="2"/>
  </si>
  <si>
    <t>出雲市立光中学校</t>
    <rPh sb="0" eb="2">
      <t>イズモ</t>
    </rPh>
    <rPh sb="2" eb="4">
      <t>シリツ</t>
    </rPh>
    <rPh sb="4" eb="5">
      <t>ヒカリ</t>
    </rPh>
    <rPh sb="5" eb="8">
      <t>チュウガッコウ</t>
    </rPh>
    <phoneticPr fontId="2"/>
  </si>
  <si>
    <t>出雲北陵中学校</t>
    <rPh sb="0" eb="2">
      <t>イズモ</t>
    </rPh>
    <rPh sb="2" eb="4">
      <t>ホクリョウ</t>
    </rPh>
    <rPh sb="4" eb="7">
      <t>チュウガッコウ</t>
    </rPh>
    <phoneticPr fontId="2"/>
  </si>
  <si>
    <t>雲南市立大東中学校</t>
    <rPh sb="0" eb="2">
      <t>ウンナン</t>
    </rPh>
    <rPh sb="2" eb="4">
      <t>シリツ</t>
    </rPh>
    <rPh sb="4" eb="6">
      <t>ダイトウ</t>
    </rPh>
    <rPh sb="6" eb="9">
      <t>チュウガッコウ</t>
    </rPh>
    <phoneticPr fontId="2"/>
  </si>
  <si>
    <t>雲南市立海潮中学校</t>
    <rPh sb="0" eb="2">
      <t>ウンナン</t>
    </rPh>
    <rPh sb="2" eb="4">
      <t>シリツ</t>
    </rPh>
    <rPh sb="4" eb="6">
      <t>ウシオ</t>
    </rPh>
    <rPh sb="6" eb="9">
      <t>チュウガッコウ</t>
    </rPh>
    <phoneticPr fontId="2"/>
  </si>
  <si>
    <t>雲南市立加茂中学校</t>
    <rPh sb="0" eb="3">
      <t>ウンナンシ</t>
    </rPh>
    <rPh sb="3" eb="4">
      <t>リツ</t>
    </rPh>
    <rPh sb="4" eb="6">
      <t>カモ</t>
    </rPh>
    <rPh sb="6" eb="9">
      <t>チュウガッコウ</t>
    </rPh>
    <phoneticPr fontId="2"/>
  </si>
  <si>
    <t>雲南市立木次中学校</t>
    <rPh sb="0" eb="2">
      <t>ウンナン</t>
    </rPh>
    <rPh sb="2" eb="4">
      <t>シリツ</t>
    </rPh>
    <rPh sb="4" eb="6">
      <t>キスキ</t>
    </rPh>
    <rPh sb="6" eb="9">
      <t>チュウガッコウ</t>
    </rPh>
    <phoneticPr fontId="2"/>
  </si>
  <si>
    <t>雲南市立三刀屋中学校</t>
    <rPh sb="0" eb="2">
      <t>ウンナン</t>
    </rPh>
    <rPh sb="2" eb="4">
      <t>シリツ</t>
    </rPh>
    <rPh sb="4" eb="7">
      <t>ミトヤ</t>
    </rPh>
    <rPh sb="7" eb="10">
      <t>チュウガッコウ</t>
    </rPh>
    <phoneticPr fontId="2"/>
  </si>
  <si>
    <t>雲南市立吉田中学校</t>
    <rPh sb="0" eb="2">
      <t>ウンナン</t>
    </rPh>
    <rPh sb="2" eb="4">
      <t>シリツ</t>
    </rPh>
    <rPh sb="4" eb="6">
      <t>ヨシダ</t>
    </rPh>
    <rPh sb="6" eb="9">
      <t>チュウガッコウ</t>
    </rPh>
    <phoneticPr fontId="2"/>
  </si>
  <si>
    <t>雲南市立掛合中学校</t>
    <rPh sb="0" eb="2">
      <t>ウンナン</t>
    </rPh>
    <rPh sb="2" eb="4">
      <t>シリツ</t>
    </rPh>
    <rPh sb="4" eb="6">
      <t>カケヤ</t>
    </rPh>
    <rPh sb="6" eb="9">
      <t>チュウガッコウ</t>
    </rPh>
    <phoneticPr fontId="2"/>
  </si>
  <si>
    <t>飯南町立頓原中学校</t>
    <rPh sb="0" eb="3">
      <t>イイナンチョウ</t>
    </rPh>
    <rPh sb="3" eb="4">
      <t>リツ</t>
    </rPh>
    <rPh sb="4" eb="6">
      <t>トンバラ</t>
    </rPh>
    <rPh sb="6" eb="9">
      <t>チュウガッコウ</t>
    </rPh>
    <phoneticPr fontId="2"/>
  </si>
  <si>
    <t>飯南町立赤来中学校</t>
    <rPh sb="0" eb="2">
      <t>イイナン</t>
    </rPh>
    <rPh sb="2" eb="4">
      <t>チョウリツ</t>
    </rPh>
    <rPh sb="4" eb="6">
      <t>アカギ</t>
    </rPh>
    <rPh sb="6" eb="9">
      <t>チュウガッコウ</t>
    </rPh>
    <phoneticPr fontId="2"/>
  </si>
  <si>
    <t>奥出雲町立仁多中学校</t>
    <rPh sb="0" eb="3">
      <t>オクイズモ</t>
    </rPh>
    <rPh sb="3" eb="5">
      <t>チョウリツ</t>
    </rPh>
    <rPh sb="5" eb="7">
      <t>ニタ</t>
    </rPh>
    <rPh sb="7" eb="10">
      <t>チュウガッコウ</t>
    </rPh>
    <phoneticPr fontId="2"/>
  </si>
  <si>
    <t>奥出雲町立横田中学校</t>
    <rPh sb="0" eb="3">
      <t>オクイズモ</t>
    </rPh>
    <rPh sb="3" eb="5">
      <t>チョウリツ</t>
    </rPh>
    <rPh sb="5" eb="7">
      <t>ヨコタ</t>
    </rPh>
    <rPh sb="7" eb="10">
      <t>チュウガッコウ</t>
    </rPh>
    <phoneticPr fontId="2"/>
  </si>
  <si>
    <t>大田市立第一中学校</t>
    <rPh sb="0" eb="2">
      <t>オオダ</t>
    </rPh>
    <rPh sb="2" eb="4">
      <t>シリツ</t>
    </rPh>
    <rPh sb="4" eb="6">
      <t>ダイイチ</t>
    </rPh>
    <rPh sb="6" eb="9">
      <t>チュウガッコウ</t>
    </rPh>
    <phoneticPr fontId="2"/>
  </si>
  <si>
    <t>大田市立第二中学校</t>
    <rPh sb="0" eb="2">
      <t>オオダ</t>
    </rPh>
    <rPh sb="2" eb="4">
      <t>シリツ</t>
    </rPh>
    <rPh sb="4" eb="6">
      <t>ダイニ</t>
    </rPh>
    <rPh sb="6" eb="9">
      <t>チュウガッコウ</t>
    </rPh>
    <phoneticPr fontId="2"/>
  </si>
  <si>
    <t>大田市立志学中学校</t>
    <rPh sb="0" eb="2">
      <t>オオダ</t>
    </rPh>
    <rPh sb="2" eb="4">
      <t>シリツ</t>
    </rPh>
    <rPh sb="4" eb="6">
      <t>シガク</t>
    </rPh>
    <rPh sb="6" eb="9">
      <t>チュウガッコウ</t>
    </rPh>
    <phoneticPr fontId="2"/>
  </si>
  <si>
    <t>大田市立北三瓶中学校</t>
    <rPh sb="0" eb="2">
      <t>オオダ</t>
    </rPh>
    <rPh sb="2" eb="4">
      <t>シリツ</t>
    </rPh>
    <rPh sb="4" eb="5">
      <t>キタ</t>
    </rPh>
    <rPh sb="5" eb="7">
      <t>サンベ</t>
    </rPh>
    <rPh sb="7" eb="10">
      <t>チュウガッコウ</t>
    </rPh>
    <phoneticPr fontId="2"/>
  </si>
  <si>
    <t>大田市立第三中学校</t>
    <rPh sb="0" eb="2">
      <t>オオダ</t>
    </rPh>
    <rPh sb="2" eb="4">
      <t>シリツ</t>
    </rPh>
    <rPh sb="4" eb="6">
      <t>ダイサン</t>
    </rPh>
    <rPh sb="6" eb="9">
      <t>チュウガッコウ</t>
    </rPh>
    <phoneticPr fontId="2"/>
  </si>
  <si>
    <t>大田市立池田中学校</t>
    <rPh sb="0" eb="2">
      <t>オオダ</t>
    </rPh>
    <rPh sb="2" eb="4">
      <t>シリツ</t>
    </rPh>
    <rPh sb="4" eb="6">
      <t>イケダ</t>
    </rPh>
    <rPh sb="6" eb="9">
      <t>チュウガッコウ</t>
    </rPh>
    <phoneticPr fontId="2"/>
  </si>
  <si>
    <t>大田市立温泉津中学校</t>
    <rPh sb="0" eb="2">
      <t>オオダ</t>
    </rPh>
    <rPh sb="2" eb="4">
      <t>シリツ</t>
    </rPh>
    <rPh sb="4" eb="7">
      <t>ユノツ</t>
    </rPh>
    <rPh sb="7" eb="10">
      <t>チュウガッコウ</t>
    </rPh>
    <phoneticPr fontId="2"/>
  </si>
  <si>
    <t>大田市立仁摩中学校</t>
    <rPh sb="0" eb="2">
      <t>オオダ</t>
    </rPh>
    <rPh sb="2" eb="4">
      <t>シリツ</t>
    </rPh>
    <rPh sb="4" eb="6">
      <t>ニマ</t>
    </rPh>
    <rPh sb="6" eb="9">
      <t>チュウガッコウ</t>
    </rPh>
    <phoneticPr fontId="2"/>
  </si>
  <si>
    <t>江津市立江津中学校</t>
    <rPh sb="0" eb="2">
      <t>ゴウツ</t>
    </rPh>
    <rPh sb="2" eb="4">
      <t>シリツ</t>
    </rPh>
    <rPh sb="4" eb="6">
      <t>ゴウツ</t>
    </rPh>
    <rPh sb="6" eb="9">
      <t>チュウガッコウ</t>
    </rPh>
    <phoneticPr fontId="2"/>
  </si>
  <si>
    <t>江津市立青陵中学校</t>
    <rPh sb="0" eb="2">
      <t>ゴウツ</t>
    </rPh>
    <rPh sb="2" eb="4">
      <t>シリツ</t>
    </rPh>
    <rPh sb="4" eb="6">
      <t>セイリョウ</t>
    </rPh>
    <rPh sb="6" eb="9">
      <t>チュウガッコウ</t>
    </rPh>
    <phoneticPr fontId="2"/>
  </si>
  <si>
    <t>江津市立江東中学校</t>
    <rPh sb="0" eb="2">
      <t>ゴウツ</t>
    </rPh>
    <rPh sb="2" eb="4">
      <t>シリツ</t>
    </rPh>
    <rPh sb="4" eb="6">
      <t>コウトウ</t>
    </rPh>
    <rPh sb="6" eb="9">
      <t>チュウガッコウ</t>
    </rPh>
    <phoneticPr fontId="2"/>
  </si>
  <si>
    <t>江津市立桜江中学校</t>
    <rPh sb="0" eb="2">
      <t>ゴウツ</t>
    </rPh>
    <rPh sb="2" eb="4">
      <t>シリツ</t>
    </rPh>
    <rPh sb="4" eb="6">
      <t>サクラエ</t>
    </rPh>
    <rPh sb="6" eb="9">
      <t>チュウガッコウ</t>
    </rPh>
    <phoneticPr fontId="2"/>
  </si>
  <si>
    <t>浜田市立第一中学校</t>
    <rPh sb="0" eb="2">
      <t>ハマダ</t>
    </rPh>
    <rPh sb="2" eb="4">
      <t>シリツ</t>
    </rPh>
    <rPh sb="4" eb="6">
      <t>ダイイチ</t>
    </rPh>
    <rPh sb="6" eb="9">
      <t>チュウガッコウ</t>
    </rPh>
    <phoneticPr fontId="2"/>
  </si>
  <si>
    <t>浜田市立第二中学校</t>
    <rPh sb="0" eb="2">
      <t>ハマダ</t>
    </rPh>
    <rPh sb="2" eb="4">
      <t>シリツ</t>
    </rPh>
    <rPh sb="4" eb="6">
      <t>ダイニ</t>
    </rPh>
    <rPh sb="6" eb="9">
      <t>チュウガッコウ</t>
    </rPh>
    <phoneticPr fontId="2"/>
  </si>
  <si>
    <t>浜田市立第三中学校</t>
    <rPh sb="0" eb="2">
      <t>ハマダ</t>
    </rPh>
    <rPh sb="2" eb="4">
      <t>シリツ</t>
    </rPh>
    <rPh sb="4" eb="6">
      <t>ダイサン</t>
    </rPh>
    <rPh sb="6" eb="9">
      <t>チュウガッコウ</t>
    </rPh>
    <phoneticPr fontId="2"/>
  </si>
  <si>
    <t>浜田市立第四中学校</t>
    <rPh sb="0" eb="2">
      <t>ハマダ</t>
    </rPh>
    <rPh sb="2" eb="4">
      <t>シリツ</t>
    </rPh>
    <rPh sb="4" eb="6">
      <t>ダイヨン</t>
    </rPh>
    <rPh sb="6" eb="9">
      <t>チュウガッコウ</t>
    </rPh>
    <phoneticPr fontId="2"/>
  </si>
  <si>
    <t>浜田市立浜田東中学校</t>
    <rPh sb="0" eb="2">
      <t>ハマダ</t>
    </rPh>
    <rPh sb="2" eb="4">
      <t>シリツ</t>
    </rPh>
    <rPh sb="4" eb="6">
      <t>ハマダ</t>
    </rPh>
    <rPh sb="6" eb="7">
      <t>ヒガシ</t>
    </rPh>
    <rPh sb="7" eb="10">
      <t>チュウガッコウ</t>
    </rPh>
    <phoneticPr fontId="2"/>
  </si>
  <si>
    <t>浜田市立三隅中学校</t>
    <rPh sb="0" eb="2">
      <t>ハマダ</t>
    </rPh>
    <rPh sb="2" eb="4">
      <t>シリツ</t>
    </rPh>
    <rPh sb="4" eb="6">
      <t>ミスミ</t>
    </rPh>
    <rPh sb="6" eb="9">
      <t>チュウガッコウ</t>
    </rPh>
    <phoneticPr fontId="2"/>
  </si>
  <si>
    <t>浜田市立弥栄中学校</t>
    <rPh sb="0" eb="2">
      <t>ハマダ</t>
    </rPh>
    <rPh sb="2" eb="4">
      <t>シリツ</t>
    </rPh>
    <rPh sb="4" eb="6">
      <t>ヤサカ</t>
    </rPh>
    <rPh sb="6" eb="9">
      <t>チュウガッコウ</t>
    </rPh>
    <phoneticPr fontId="2"/>
  </si>
  <si>
    <t>浜田市立金城中学校</t>
    <rPh sb="0" eb="2">
      <t>ハマダ</t>
    </rPh>
    <rPh sb="2" eb="4">
      <t>シリツ</t>
    </rPh>
    <rPh sb="4" eb="6">
      <t>カナギ</t>
    </rPh>
    <rPh sb="6" eb="9">
      <t>チュウガッコウ</t>
    </rPh>
    <phoneticPr fontId="2"/>
  </si>
  <si>
    <t>浜田市立旭中学校</t>
    <rPh sb="0" eb="2">
      <t>ハマダ</t>
    </rPh>
    <rPh sb="2" eb="4">
      <t>シリツ</t>
    </rPh>
    <rPh sb="4" eb="5">
      <t>アサヒ</t>
    </rPh>
    <rPh sb="5" eb="8">
      <t>チュウガッコウ</t>
    </rPh>
    <phoneticPr fontId="2"/>
  </si>
  <si>
    <t>島根県立浜田ろう学校</t>
    <rPh sb="0" eb="2">
      <t>シマネ</t>
    </rPh>
    <rPh sb="2" eb="4">
      <t>ケンリツ</t>
    </rPh>
    <rPh sb="4" eb="6">
      <t>ハマダ</t>
    </rPh>
    <rPh sb="8" eb="10">
      <t>ガッコウ</t>
    </rPh>
    <phoneticPr fontId="2"/>
  </si>
  <si>
    <t>川本町立川本中学校</t>
    <rPh sb="0" eb="2">
      <t>カワモト</t>
    </rPh>
    <rPh sb="2" eb="3">
      <t>マチ</t>
    </rPh>
    <rPh sb="3" eb="4">
      <t>リツ</t>
    </rPh>
    <rPh sb="4" eb="6">
      <t>カワモト</t>
    </rPh>
    <rPh sb="6" eb="9">
      <t>チュウガッコウ</t>
    </rPh>
    <phoneticPr fontId="2"/>
  </si>
  <si>
    <t>美郷町立邑智中学校</t>
    <rPh sb="0" eb="2">
      <t>ミサト</t>
    </rPh>
    <rPh sb="2" eb="3">
      <t>マチ</t>
    </rPh>
    <rPh sb="3" eb="4">
      <t>リツ</t>
    </rPh>
    <rPh sb="4" eb="6">
      <t>オオチ</t>
    </rPh>
    <rPh sb="6" eb="9">
      <t>チュウガッコウ</t>
    </rPh>
    <phoneticPr fontId="2"/>
  </si>
  <si>
    <t>邑南町立瑞穂中学校</t>
    <rPh sb="0" eb="2">
      <t>オオナン</t>
    </rPh>
    <rPh sb="2" eb="3">
      <t>マチ</t>
    </rPh>
    <rPh sb="3" eb="4">
      <t>リツ</t>
    </rPh>
    <rPh sb="4" eb="6">
      <t>ミズホ</t>
    </rPh>
    <rPh sb="6" eb="9">
      <t>チュウガッコウ</t>
    </rPh>
    <phoneticPr fontId="2"/>
  </si>
  <si>
    <t>美郷町立大和中学校</t>
    <rPh sb="0" eb="2">
      <t>ミサト</t>
    </rPh>
    <rPh sb="2" eb="3">
      <t>マチ</t>
    </rPh>
    <rPh sb="3" eb="4">
      <t>リツ</t>
    </rPh>
    <rPh sb="4" eb="6">
      <t>ダイワ</t>
    </rPh>
    <rPh sb="6" eb="9">
      <t>チュウガッコウ</t>
    </rPh>
    <phoneticPr fontId="2"/>
  </si>
  <si>
    <t>邑南町立羽須美中学校</t>
    <rPh sb="0" eb="2">
      <t>オオナン</t>
    </rPh>
    <rPh sb="2" eb="3">
      <t>マチ</t>
    </rPh>
    <rPh sb="3" eb="4">
      <t>リツ</t>
    </rPh>
    <rPh sb="4" eb="7">
      <t>ハスミ</t>
    </rPh>
    <rPh sb="7" eb="10">
      <t>チュウガッコウ</t>
    </rPh>
    <phoneticPr fontId="2"/>
  </si>
  <si>
    <t>邑南町立石見中学校</t>
    <rPh sb="0" eb="2">
      <t>オオナン</t>
    </rPh>
    <rPh sb="2" eb="3">
      <t>マチ</t>
    </rPh>
    <rPh sb="3" eb="4">
      <t>リツ</t>
    </rPh>
    <rPh sb="4" eb="6">
      <t>イワミ</t>
    </rPh>
    <rPh sb="6" eb="9">
      <t>チュウガッコウ</t>
    </rPh>
    <phoneticPr fontId="2"/>
  </si>
  <si>
    <t>島根県立石見養護学校</t>
    <rPh sb="0" eb="2">
      <t>シマネ</t>
    </rPh>
    <rPh sb="2" eb="4">
      <t>ケンリツ</t>
    </rPh>
    <rPh sb="4" eb="6">
      <t>イワミ</t>
    </rPh>
    <rPh sb="6" eb="8">
      <t>ヨウゴ</t>
    </rPh>
    <rPh sb="8" eb="10">
      <t>ガッコウ</t>
    </rPh>
    <phoneticPr fontId="2"/>
  </si>
  <si>
    <t>益田市立益田中学校</t>
    <rPh sb="0" eb="2">
      <t>マスダ</t>
    </rPh>
    <rPh sb="2" eb="4">
      <t>シリツ</t>
    </rPh>
    <rPh sb="4" eb="6">
      <t>マスダ</t>
    </rPh>
    <rPh sb="6" eb="9">
      <t>チュウガッコウ</t>
    </rPh>
    <phoneticPr fontId="2"/>
  </si>
  <si>
    <t>益田市立益田東中学校</t>
    <rPh sb="0" eb="2">
      <t>マスダ</t>
    </rPh>
    <rPh sb="2" eb="4">
      <t>シリツ</t>
    </rPh>
    <rPh sb="4" eb="6">
      <t>マスダ</t>
    </rPh>
    <rPh sb="6" eb="7">
      <t>ヒガシ</t>
    </rPh>
    <rPh sb="7" eb="10">
      <t>チュウガッコウ</t>
    </rPh>
    <phoneticPr fontId="2"/>
  </si>
  <si>
    <t>益田市立中西中学校</t>
    <rPh sb="0" eb="2">
      <t>マスダ</t>
    </rPh>
    <rPh sb="2" eb="4">
      <t>シリツ</t>
    </rPh>
    <rPh sb="4" eb="6">
      <t>ナカニシ</t>
    </rPh>
    <rPh sb="6" eb="9">
      <t>チュウガッコウ</t>
    </rPh>
    <phoneticPr fontId="2"/>
  </si>
  <si>
    <t>益田市立美都中学校</t>
    <rPh sb="0" eb="2">
      <t>マスダ</t>
    </rPh>
    <rPh sb="2" eb="4">
      <t>シリツ</t>
    </rPh>
    <rPh sb="4" eb="6">
      <t>ミト</t>
    </rPh>
    <rPh sb="6" eb="9">
      <t>チュウガッコウ</t>
    </rPh>
    <phoneticPr fontId="2"/>
  </si>
  <si>
    <t>益田市立横田中学校</t>
    <rPh sb="0" eb="2">
      <t>マスダ</t>
    </rPh>
    <rPh sb="2" eb="4">
      <t>シリツ</t>
    </rPh>
    <rPh sb="4" eb="6">
      <t>ヨコタ</t>
    </rPh>
    <rPh sb="6" eb="9">
      <t>チュウガッコウ</t>
    </rPh>
    <phoneticPr fontId="2"/>
  </si>
  <si>
    <t>益田市立真砂中学校</t>
    <rPh sb="0" eb="2">
      <t>マスダ</t>
    </rPh>
    <rPh sb="2" eb="4">
      <t>シリツ</t>
    </rPh>
    <rPh sb="4" eb="6">
      <t>マサゴ</t>
    </rPh>
    <rPh sb="6" eb="9">
      <t>チュウガッコウ</t>
    </rPh>
    <phoneticPr fontId="2"/>
  </si>
  <si>
    <t>益田市立東陽中学校</t>
    <rPh sb="0" eb="2">
      <t>マスダ</t>
    </rPh>
    <rPh sb="2" eb="4">
      <t>シリツ</t>
    </rPh>
    <rPh sb="4" eb="6">
      <t>トウヨウ</t>
    </rPh>
    <rPh sb="6" eb="9">
      <t>チュウガッコウ</t>
    </rPh>
    <phoneticPr fontId="2"/>
  </si>
  <si>
    <t>益田市立西南中学校</t>
    <rPh sb="0" eb="2">
      <t>マスダ</t>
    </rPh>
    <rPh sb="2" eb="4">
      <t>シリツ</t>
    </rPh>
    <rPh sb="4" eb="6">
      <t>セイナン</t>
    </rPh>
    <rPh sb="6" eb="9">
      <t>チュウガッコウ</t>
    </rPh>
    <phoneticPr fontId="2"/>
  </si>
  <si>
    <t>益田市立高津中学校</t>
    <rPh sb="0" eb="2">
      <t>マスダ</t>
    </rPh>
    <rPh sb="2" eb="4">
      <t>シリツ</t>
    </rPh>
    <rPh sb="4" eb="6">
      <t>タカツ</t>
    </rPh>
    <rPh sb="6" eb="9">
      <t>チュウガッコウ</t>
    </rPh>
    <phoneticPr fontId="2"/>
  </si>
  <si>
    <t>益田市立小野中学校</t>
    <rPh sb="0" eb="2">
      <t>マスダ</t>
    </rPh>
    <rPh sb="2" eb="4">
      <t>シリツ</t>
    </rPh>
    <rPh sb="4" eb="6">
      <t>オノ</t>
    </rPh>
    <rPh sb="6" eb="9">
      <t>チュウガッコウ</t>
    </rPh>
    <phoneticPr fontId="2"/>
  </si>
  <si>
    <t>益田市立鎌手中学校</t>
    <rPh sb="0" eb="2">
      <t>マスダ</t>
    </rPh>
    <rPh sb="2" eb="4">
      <t>シリツ</t>
    </rPh>
    <rPh sb="4" eb="6">
      <t>カマテ</t>
    </rPh>
    <rPh sb="6" eb="9">
      <t>チュウガッコウ</t>
    </rPh>
    <phoneticPr fontId="2"/>
  </si>
  <si>
    <t>益田市立匹見中学校</t>
    <rPh sb="0" eb="2">
      <t>マスダ</t>
    </rPh>
    <rPh sb="2" eb="4">
      <t>シリツ</t>
    </rPh>
    <rPh sb="4" eb="6">
      <t>ヒキミ</t>
    </rPh>
    <rPh sb="6" eb="9">
      <t>チュウガッコウ</t>
    </rPh>
    <phoneticPr fontId="2"/>
  </si>
  <si>
    <t>吉賀町立六日市中学校</t>
    <rPh sb="0" eb="1">
      <t>ヨシ</t>
    </rPh>
    <rPh sb="1" eb="2">
      <t>ガ</t>
    </rPh>
    <rPh sb="2" eb="3">
      <t>マチ</t>
    </rPh>
    <rPh sb="3" eb="4">
      <t>リツ</t>
    </rPh>
    <rPh sb="4" eb="7">
      <t>ムイカイチ</t>
    </rPh>
    <rPh sb="7" eb="10">
      <t>チュウガッコウ</t>
    </rPh>
    <phoneticPr fontId="2"/>
  </si>
  <si>
    <t>吉賀町立柿木中学校</t>
    <rPh sb="0" eb="1">
      <t>ヨシ</t>
    </rPh>
    <rPh sb="1" eb="2">
      <t>ガ</t>
    </rPh>
    <rPh sb="2" eb="3">
      <t>マチ</t>
    </rPh>
    <rPh sb="3" eb="4">
      <t>リツ</t>
    </rPh>
    <rPh sb="4" eb="5">
      <t>カキ</t>
    </rPh>
    <rPh sb="5" eb="6">
      <t>キ</t>
    </rPh>
    <rPh sb="6" eb="9">
      <t>チュウガッコウ</t>
    </rPh>
    <phoneticPr fontId="2"/>
  </si>
  <si>
    <t>津和野町立日原中学校</t>
    <rPh sb="0" eb="3">
      <t>ツワノ</t>
    </rPh>
    <rPh sb="3" eb="4">
      <t>マチ</t>
    </rPh>
    <rPh sb="4" eb="5">
      <t>リツ</t>
    </rPh>
    <rPh sb="5" eb="7">
      <t>ニチハラ</t>
    </rPh>
    <rPh sb="7" eb="10">
      <t>チュウガッコウ</t>
    </rPh>
    <phoneticPr fontId="2"/>
  </si>
  <si>
    <t>吉賀町立蔵木中学校</t>
    <rPh sb="0" eb="1">
      <t>ヨシ</t>
    </rPh>
    <rPh sb="1" eb="2">
      <t>ガ</t>
    </rPh>
    <rPh sb="2" eb="3">
      <t>マチ</t>
    </rPh>
    <rPh sb="3" eb="4">
      <t>リツ</t>
    </rPh>
    <rPh sb="4" eb="5">
      <t>クラ</t>
    </rPh>
    <rPh sb="5" eb="6">
      <t>キ</t>
    </rPh>
    <rPh sb="6" eb="9">
      <t>チュウガッコウ</t>
    </rPh>
    <phoneticPr fontId="2"/>
  </si>
  <si>
    <t>津和野町立木部中学校</t>
    <rPh sb="0" eb="3">
      <t>ツワノ</t>
    </rPh>
    <rPh sb="3" eb="4">
      <t>マチ</t>
    </rPh>
    <rPh sb="4" eb="5">
      <t>リツ</t>
    </rPh>
    <rPh sb="5" eb="7">
      <t>キベ</t>
    </rPh>
    <rPh sb="7" eb="10">
      <t>チュウガッコウ</t>
    </rPh>
    <phoneticPr fontId="2"/>
  </si>
  <si>
    <t>吉賀町立吉賀中学校</t>
    <rPh sb="0" eb="1">
      <t>ヨシ</t>
    </rPh>
    <rPh sb="1" eb="2">
      <t>ガ</t>
    </rPh>
    <rPh sb="2" eb="3">
      <t>マチ</t>
    </rPh>
    <rPh sb="3" eb="4">
      <t>リツ</t>
    </rPh>
    <rPh sb="4" eb="5">
      <t>ヨシ</t>
    </rPh>
    <rPh sb="5" eb="6">
      <t>ガ</t>
    </rPh>
    <rPh sb="6" eb="9">
      <t>チュウガッコウ</t>
    </rPh>
    <phoneticPr fontId="2"/>
  </si>
  <si>
    <t>津和野町立津和野中学校</t>
    <rPh sb="0" eb="3">
      <t>ツワノ</t>
    </rPh>
    <rPh sb="3" eb="4">
      <t>マチ</t>
    </rPh>
    <rPh sb="4" eb="5">
      <t>リツ</t>
    </rPh>
    <rPh sb="5" eb="8">
      <t>ツワノ</t>
    </rPh>
    <rPh sb="8" eb="11">
      <t>チュウガッコウ</t>
    </rPh>
    <phoneticPr fontId="2"/>
  </si>
  <si>
    <t>海士町立海士中学校</t>
    <rPh sb="0" eb="2">
      <t>アマ</t>
    </rPh>
    <rPh sb="2" eb="4">
      <t>チョウリツ</t>
    </rPh>
    <rPh sb="4" eb="6">
      <t>アマ</t>
    </rPh>
    <rPh sb="6" eb="9">
      <t>チュウガッコウ</t>
    </rPh>
    <phoneticPr fontId="2"/>
  </si>
  <si>
    <t>西ノ島町立西ノ島中学校</t>
    <rPh sb="0" eb="1">
      <t>ニシ</t>
    </rPh>
    <rPh sb="2" eb="3">
      <t>シマ</t>
    </rPh>
    <rPh sb="3" eb="4">
      <t>マチ</t>
    </rPh>
    <rPh sb="4" eb="5">
      <t>リツ</t>
    </rPh>
    <rPh sb="5" eb="6">
      <t>ニシ</t>
    </rPh>
    <rPh sb="7" eb="8">
      <t>シマ</t>
    </rPh>
    <rPh sb="8" eb="11">
      <t>チュウガッコウ</t>
    </rPh>
    <phoneticPr fontId="2"/>
  </si>
  <si>
    <t>知夫町立知夫中学校</t>
    <rPh sb="0" eb="2">
      <t>チブ</t>
    </rPh>
    <rPh sb="2" eb="3">
      <t>マチ</t>
    </rPh>
    <rPh sb="3" eb="4">
      <t>リツ</t>
    </rPh>
    <rPh sb="4" eb="6">
      <t>チブ</t>
    </rPh>
    <rPh sb="6" eb="9">
      <t>チュウガッコウ</t>
    </rPh>
    <phoneticPr fontId="2"/>
  </si>
  <si>
    <t>隠岐の島町立西郷中学校</t>
    <rPh sb="0" eb="2">
      <t>オキ</t>
    </rPh>
    <rPh sb="3" eb="4">
      <t>シマ</t>
    </rPh>
    <rPh sb="4" eb="5">
      <t>マチ</t>
    </rPh>
    <rPh sb="5" eb="6">
      <t>リツ</t>
    </rPh>
    <rPh sb="6" eb="8">
      <t>サイゴウ</t>
    </rPh>
    <rPh sb="8" eb="11">
      <t>チュウガッコウ</t>
    </rPh>
    <phoneticPr fontId="2"/>
  </si>
  <si>
    <t>隠岐の島町立西郷南中学校</t>
    <rPh sb="0" eb="2">
      <t>オキ</t>
    </rPh>
    <rPh sb="3" eb="4">
      <t>シマ</t>
    </rPh>
    <rPh sb="4" eb="5">
      <t>マチ</t>
    </rPh>
    <rPh sb="5" eb="6">
      <t>リツ</t>
    </rPh>
    <rPh sb="6" eb="8">
      <t>サイゴウ</t>
    </rPh>
    <rPh sb="8" eb="9">
      <t>ミナミ</t>
    </rPh>
    <rPh sb="9" eb="12">
      <t>チュウガッコウ</t>
    </rPh>
    <phoneticPr fontId="2"/>
  </si>
  <si>
    <t>隠岐の島町立五箇中学校</t>
    <rPh sb="0" eb="2">
      <t>オキ</t>
    </rPh>
    <rPh sb="3" eb="4">
      <t>シマ</t>
    </rPh>
    <rPh sb="4" eb="5">
      <t>マチ</t>
    </rPh>
    <rPh sb="5" eb="6">
      <t>リツ</t>
    </rPh>
    <rPh sb="6" eb="8">
      <t>ゴカ</t>
    </rPh>
    <rPh sb="8" eb="11">
      <t>チュウガッコウ</t>
    </rPh>
    <phoneticPr fontId="2"/>
  </si>
  <si>
    <t>隠岐の島町立都万中学校</t>
    <rPh sb="0" eb="2">
      <t>オキ</t>
    </rPh>
    <rPh sb="3" eb="4">
      <t>シマ</t>
    </rPh>
    <rPh sb="4" eb="5">
      <t>マチ</t>
    </rPh>
    <rPh sb="5" eb="6">
      <t>リツ</t>
    </rPh>
    <rPh sb="6" eb="8">
      <t>ツマ</t>
    </rPh>
    <rPh sb="8" eb="11">
      <t>チュウガッコウ</t>
    </rPh>
    <phoneticPr fontId="2"/>
  </si>
  <si>
    <t>学校名
　　確認</t>
    <rPh sb="0" eb="3">
      <t>ガッコウメイ</t>
    </rPh>
    <rPh sb="6" eb="8">
      <t>カクニン</t>
    </rPh>
    <phoneticPr fontId="2"/>
  </si>
  <si>
    <t>参加料振込日</t>
    <rPh sb="0" eb="3">
      <t>サンカリョウ</t>
    </rPh>
    <rPh sb="3" eb="5">
      <t>フリコミ</t>
    </rPh>
    <rPh sb="5" eb="6">
      <t>ヒ</t>
    </rPh>
    <phoneticPr fontId="2"/>
  </si>
  <si>
    <t>雨天中止の場合の連絡のため、　　　　　必ず入力してください。</t>
    <rPh sb="0" eb="2">
      <t>ウテン</t>
    </rPh>
    <rPh sb="2" eb="4">
      <t>チュウシ</t>
    </rPh>
    <rPh sb="5" eb="7">
      <t>バアイ</t>
    </rPh>
    <rPh sb="8" eb="10">
      <t>レンラク</t>
    </rPh>
    <rPh sb="19" eb="20">
      <t>カナラ</t>
    </rPh>
    <rPh sb="21" eb="23">
      <t>ニュウリョク</t>
    </rPh>
    <phoneticPr fontId="2"/>
  </si>
  <si>
    <t>必ず入力してください。（参加料は期日までに必ず振り込んで下さい。）</t>
    <rPh sb="0" eb="1">
      <t>カナラ</t>
    </rPh>
    <rPh sb="2" eb="4">
      <t>ニュウリョク</t>
    </rPh>
    <rPh sb="12" eb="15">
      <t>サンカリョウ</t>
    </rPh>
    <rPh sb="16" eb="18">
      <t>キジツ</t>
    </rPh>
    <rPh sb="21" eb="22">
      <t>カナラ</t>
    </rPh>
    <rPh sb="23" eb="24">
      <t>フ</t>
    </rPh>
    <rPh sb="25" eb="26">
      <t>コ</t>
    </rPh>
    <rPh sb="28" eb="29">
      <t>クダ</t>
    </rPh>
    <phoneticPr fontId="2"/>
  </si>
  <si>
    <t>男女合計金額</t>
    <rPh sb="0" eb="2">
      <t>ダンジョ</t>
    </rPh>
    <rPh sb="2" eb="4">
      <t>ゴウケイ</t>
    </rPh>
    <rPh sb="4" eb="6">
      <t>キンガク</t>
    </rPh>
    <phoneticPr fontId="2"/>
  </si>
  <si>
    <t>参加料</t>
    <rPh sb="0" eb="3">
      <t>サンカリョウ</t>
    </rPh>
    <phoneticPr fontId="2"/>
  </si>
  <si>
    <t>自動計算されます。</t>
    <rPh sb="0" eb="2">
      <t>ジドウ</t>
    </rPh>
    <rPh sb="2" eb="4">
      <t>ケイサン</t>
    </rPh>
    <phoneticPr fontId="2"/>
  </si>
  <si>
    <t>←個人での参加の場合は記入の必要なし</t>
    <rPh sb="1" eb="3">
      <t>コジン</t>
    </rPh>
    <rPh sb="5" eb="7">
      <t>サンカ</t>
    </rPh>
    <rPh sb="8" eb="10">
      <t>バアイ</t>
    </rPh>
    <rPh sb="11" eb="13">
      <t>キニュウ</t>
    </rPh>
    <rPh sb="14" eb="16">
      <t>ヒツヨウ</t>
    </rPh>
    <phoneticPr fontId="2"/>
  </si>
  <si>
    <t>申込代表者　又は申込者</t>
    <rPh sb="0" eb="2">
      <t>モウシコミ</t>
    </rPh>
    <rPh sb="2" eb="5">
      <t>ダイヒョウシャ</t>
    </rPh>
    <rPh sb="6" eb="7">
      <t>マタ</t>
    </rPh>
    <rPh sb="8" eb="10">
      <t>モウシコミ</t>
    </rPh>
    <rPh sb="10" eb="11">
      <t>シャ</t>
    </rPh>
    <phoneticPr fontId="2"/>
  </si>
  <si>
    <t>全男　　　　　　走幅跳</t>
    <rPh sb="0" eb="1">
      <t>ゼン</t>
    </rPh>
    <rPh sb="1" eb="2">
      <t>ダン</t>
    </rPh>
    <rPh sb="8" eb="9">
      <t>ハシ</t>
    </rPh>
    <rPh sb="9" eb="10">
      <t>ハバ</t>
    </rPh>
    <phoneticPr fontId="2"/>
  </si>
  <si>
    <t>4m60</t>
    <phoneticPr fontId="2"/>
  </si>
  <si>
    <t>全女　　　　走幅跳</t>
    <rPh sb="0" eb="1">
      <t>ゼン</t>
    </rPh>
    <rPh sb="1" eb="2">
      <t>ジョ</t>
    </rPh>
    <rPh sb="6" eb="7">
      <t>ソウ</t>
    </rPh>
    <rPh sb="7" eb="8">
      <t>ハバ</t>
    </rPh>
    <rPh sb="8" eb="9">
      <t>ト</t>
    </rPh>
    <phoneticPr fontId="2"/>
  </si>
  <si>
    <t>4m30</t>
    <phoneticPr fontId="2"/>
  </si>
  <si>
    <t>○</t>
    <phoneticPr fontId="2"/>
  </si>
  <si>
    <t>第</t>
    <rPh sb="0" eb="1">
      <t>ダイ</t>
    </rPh>
    <phoneticPr fontId="2"/>
  </si>
  <si>
    <t>回</t>
    <rPh sb="0" eb="1">
      <t>カイ</t>
    </rPh>
    <phoneticPr fontId="2"/>
  </si>
  <si>
    <t>大会の回数を入力してください　　　以下のシートに反映されます</t>
    <rPh sb="0" eb="2">
      <t>タイカイ</t>
    </rPh>
    <rPh sb="3" eb="5">
      <t>カイスウ</t>
    </rPh>
    <rPh sb="6" eb="8">
      <t>ニュウリョク</t>
    </rPh>
    <rPh sb="17" eb="19">
      <t>イカ</t>
    </rPh>
    <rPh sb="24" eb="26">
      <t>ハンエイ</t>
    </rPh>
    <phoneticPr fontId="2"/>
  </si>
  <si>
    <t>アスリートビブス</t>
    <phoneticPr fontId="2"/>
  </si>
  <si>
    <t>アスリートビブス・氏名・学年を入力 　（学年以外は全角）</t>
    <rPh sb="9" eb="10">
      <t>シ</t>
    </rPh>
    <rPh sb="10" eb="11">
      <t>メイ</t>
    </rPh>
    <rPh sb="12" eb="14">
      <t>ガクネン</t>
    </rPh>
    <rPh sb="15" eb="17">
      <t>ニュウリョク</t>
    </rPh>
    <rPh sb="20" eb="21">
      <t>ガク</t>
    </rPh>
    <rPh sb="21" eb="22">
      <t>ネン</t>
    </rPh>
    <rPh sb="22" eb="24">
      <t>イガイ</t>
    </rPh>
    <rPh sb="25" eb="27">
      <t>ゼンカク</t>
    </rPh>
    <phoneticPr fontId="2"/>
  </si>
  <si>
    <t>１種目当たりの参加料</t>
    <rPh sb="1" eb="3">
      <t>シュモク</t>
    </rPh>
    <rPh sb="3" eb="4">
      <t>ア</t>
    </rPh>
    <rPh sb="7" eb="10">
      <t>サンカリョウ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</si>
</sst>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m&quot;月&quot;d&quot;日&quot;;@"/>
  </numFmts>
  <fonts count="4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4"/>
      <color indexed="18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u val="double"/>
      <sz val="12"/>
      <color indexed="10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</fonts>
  <fills count="4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mediumGray">
        <fgColor rgb="FFFFFFCC"/>
      </patternFill>
    </fill>
  </fills>
  <borders count="10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2"/>
      </left>
      <right style="dashed">
        <color indexed="62"/>
      </right>
      <top style="dashed">
        <color indexed="62"/>
      </top>
      <bottom style="dashed">
        <color indexed="62"/>
      </bottom>
      <diagonal/>
    </border>
    <border>
      <left style="dashed">
        <color indexed="62"/>
      </left>
      <right/>
      <top style="dashed">
        <color indexed="62"/>
      </top>
      <bottom/>
      <diagonal/>
    </border>
    <border>
      <left/>
      <right/>
      <top style="dashed">
        <color indexed="62"/>
      </top>
      <bottom/>
      <diagonal/>
    </border>
    <border>
      <left/>
      <right style="dashed">
        <color indexed="62"/>
      </right>
      <top style="dashed">
        <color indexed="62"/>
      </top>
      <bottom/>
      <diagonal/>
    </border>
    <border>
      <left style="dashed">
        <color indexed="62"/>
      </left>
      <right/>
      <top/>
      <bottom/>
      <diagonal/>
    </border>
    <border>
      <left/>
      <right style="dashed">
        <color indexed="62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ashed">
        <color indexed="62"/>
      </left>
      <right/>
      <top/>
      <bottom style="dashed">
        <color indexed="62"/>
      </bottom>
      <diagonal/>
    </border>
    <border>
      <left/>
      <right/>
      <top/>
      <bottom style="dashed">
        <color indexed="62"/>
      </bottom>
      <diagonal/>
    </border>
    <border>
      <left/>
      <right style="dashed">
        <color indexed="62"/>
      </right>
      <top/>
      <bottom style="dashed">
        <color indexed="62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42">
    <xf numFmtId="0" fontId="0" fillId="0" borderId="0"/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4" borderId="82" applyNumberFormat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1" fillId="7" borderId="83" applyNumberFormat="0" applyFont="0" applyAlignment="0" applyProtection="0">
      <alignment vertical="center"/>
    </xf>
    <xf numFmtId="0" fontId="35" fillId="0" borderId="84" applyNumberFormat="0" applyFill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7" fillId="37" borderId="85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86" applyNumberFormat="0" applyFill="0" applyAlignment="0" applyProtection="0">
      <alignment vertical="center"/>
    </xf>
    <xf numFmtId="0" fontId="40" fillId="0" borderId="87" applyNumberFormat="0" applyFill="0" applyAlignment="0" applyProtection="0">
      <alignment vertical="center"/>
    </xf>
    <xf numFmtId="0" fontId="41" fillId="0" borderId="88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89" applyNumberFormat="0" applyFill="0" applyAlignment="0" applyProtection="0">
      <alignment vertical="center"/>
    </xf>
    <xf numFmtId="0" fontId="43" fillId="37" borderId="90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4" borderId="85" applyNumberFormat="0" applyAlignment="0" applyProtection="0">
      <alignment vertical="center"/>
    </xf>
    <xf numFmtId="0" fontId="46" fillId="38" borderId="0" applyNumberFormat="0" applyBorder="0" applyAlignment="0" applyProtection="0">
      <alignment vertical="center"/>
    </xf>
  </cellStyleXfs>
  <cellXfs count="283">
    <xf numFmtId="0" fontId="0" fillId="0" borderId="0" xfId="0"/>
    <xf numFmtId="0" fontId="0" fillId="0" borderId="0" xfId="0" applyAlignment="1">
      <alignment vertical="top" wrapText="1"/>
    </xf>
    <xf numFmtId="0" fontId="3" fillId="0" borderId="0" xfId="0" applyFont="1" applyAlignment="1">
      <alignment vertical="top" wrapText="1"/>
    </xf>
    <xf numFmtId="0" fontId="0" fillId="0" borderId="1" xfId="0" applyBorder="1"/>
    <xf numFmtId="0" fontId="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5" fillId="2" borderId="2" xfId="0" applyFont="1" applyFill="1" applyBorder="1" applyAlignment="1">
      <alignment vertical="top"/>
    </xf>
    <xf numFmtId="0" fontId="3" fillId="2" borderId="3" xfId="0" applyFont="1" applyFill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0" fontId="0" fillId="2" borderId="3" xfId="0" applyFill="1" applyBorder="1"/>
    <xf numFmtId="0" fontId="0" fillId="2" borderId="2" xfId="0" applyFill="1" applyBorder="1"/>
    <xf numFmtId="0" fontId="3" fillId="4" borderId="0" xfId="0" applyFont="1" applyFill="1" applyAlignment="1">
      <alignment horizontal="center" vertical="center" wrapText="1"/>
    </xf>
    <xf numFmtId="0" fontId="0" fillId="4" borderId="0" xfId="0" applyFill="1" applyAlignment="1">
      <alignment vertical="center"/>
    </xf>
    <xf numFmtId="0" fontId="0" fillId="4" borderId="2" xfId="0" applyFill="1" applyBorder="1"/>
    <xf numFmtId="0" fontId="3" fillId="4" borderId="3" xfId="0" applyFont="1" applyFill="1" applyBorder="1" applyAlignment="1">
      <alignment vertical="top" wrapText="1"/>
    </xf>
    <xf numFmtId="0" fontId="3" fillId="4" borderId="2" xfId="0" applyFont="1" applyFill="1" applyBorder="1" applyAlignment="1">
      <alignment vertical="top" wrapText="1"/>
    </xf>
    <xf numFmtId="0" fontId="0" fillId="4" borderId="3" xfId="0" applyFill="1" applyBorder="1"/>
    <xf numFmtId="0" fontId="0" fillId="3" borderId="4" xfId="0" applyFill="1" applyBorder="1"/>
    <xf numFmtId="0" fontId="0" fillId="0" borderId="0" xfId="0" applyAlignment="1">
      <alignment horizontal="center" vertical="center" wrapText="1"/>
    </xf>
    <xf numFmtId="0" fontId="5" fillId="2" borderId="0" xfId="0" applyFont="1" applyFill="1" applyAlignment="1">
      <alignment horizontal="left" vertical="top" wrapText="1"/>
    </xf>
    <xf numFmtId="0" fontId="5" fillId="4" borderId="0" xfId="0" applyFont="1" applyFill="1" applyAlignment="1">
      <alignment horizontal="left" vertical="top" wrapText="1"/>
    </xf>
    <xf numFmtId="0" fontId="10" fillId="0" borderId="0" xfId="0" applyFont="1"/>
    <xf numFmtId="0" fontId="0" fillId="2" borderId="0" xfId="0" applyFill="1" applyAlignment="1">
      <alignment horizontal="center" vertical="center"/>
    </xf>
    <xf numFmtId="0" fontId="11" fillId="6" borderId="0" xfId="0" applyFont="1" applyFill="1"/>
    <xf numFmtId="0" fontId="11" fillId="0" borderId="0" xfId="0" applyFont="1"/>
    <xf numFmtId="0" fontId="12" fillId="0" borderId="0" xfId="0" applyFont="1"/>
    <xf numFmtId="0" fontId="0" fillId="8" borderId="5" xfId="0" applyFill="1" applyBorder="1" applyAlignment="1">
      <alignment horizontal="center" vertical="center"/>
    </xf>
    <xf numFmtId="0" fontId="0" fillId="8" borderId="6" xfId="0" applyFill="1" applyBorder="1"/>
    <xf numFmtId="0" fontId="0" fillId="8" borderId="7" xfId="0" applyFill="1" applyBorder="1"/>
    <xf numFmtId="0" fontId="0" fillId="8" borderId="4" xfId="0" applyFill="1" applyBorder="1"/>
    <xf numFmtId="0" fontId="0" fillId="8" borderId="8" xfId="0" applyFill="1" applyBorder="1"/>
    <xf numFmtId="0" fontId="0" fillId="8" borderId="9" xfId="0" applyFill="1" applyBorder="1"/>
    <xf numFmtId="0" fontId="4" fillId="3" borderId="4" xfId="0" applyFont="1" applyFill="1" applyBorder="1"/>
    <xf numFmtId="0" fontId="0" fillId="3" borderId="10" xfId="0" applyFill="1" applyBorder="1"/>
    <xf numFmtId="49" fontId="0" fillId="6" borderId="11" xfId="0" applyNumberFormat="1" applyFill="1" applyBorder="1" applyAlignment="1">
      <alignment horizontal="center" vertical="center"/>
    </xf>
    <xf numFmtId="49" fontId="0" fillId="6" borderId="12" xfId="0" applyNumberFormat="1" applyFill="1" applyBorder="1" applyAlignment="1">
      <alignment horizontal="center" vertical="center"/>
    </xf>
    <xf numFmtId="49" fontId="0" fillId="6" borderId="13" xfId="0" applyNumberFormat="1" applyFill="1" applyBorder="1" applyAlignment="1">
      <alignment horizontal="center" vertical="center"/>
    </xf>
    <xf numFmtId="49" fontId="0" fillId="6" borderId="14" xfId="0" applyNumberFormat="1" applyFill="1" applyBorder="1" applyAlignment="1">
      <alignment horizontal="center" vertical="center"/>
    </xf>
    <xf numFmtId="49" fontId="0" fillId="6" borderId="14" xfId="0" quotePrefix="1" applyNumberFormat="1" applyFill="1" applyBorder="1" applyAlignment="1">
      <alignment horizontal="center" vertical="center"/>
    </xf>
    <xf numFmtId="49" fontId="4" fillId="6" borderId="13" xfId="0" applyNumberFormat="1" applyFont="1" applyFill="1" applyBorder="1" applyAlignment="1">
      <alignment horizontal="center" vertical="center"/>
    </xf>
    <xf numFmtId="49" fontId="4" fillId="6" borderId="14" xfId="0" applyNumberFormat="1" applyFont="1" applyFill="1" applyBorder="1" applyAlignment="1">
      <alignment horizontal="center" vertical="center"/>
    </xf>
    <xf numFmtId="0" fontId="0" fillId="6" borderId="16" xfId="0" applyFill="1" applyBorder="1"/>
    <xf numFmtId="0" fontId="0" fillId="6" borderId="18" xfId="0" applyFill="1" applyBorder="1"/>
    <xf numFmtId="0" fontId="0" fillId="6" borderId="19" xfId="0" applyFill="1" applyBorder="1"/>
    <xf numFmtId="0" fontId="0" fillId="6" borderId="21" xfId="0" applyFill="1" applyBorder="1"/>
    <xf numFmtId="0" fontId="0" fillId="6" borderId="22" xfId="0" applyFill="1" applyBorder="1"/>
    <xf numFmtId="0" fontId="0" fillId="6" borderId="23" xfId="0" applyFill="1" applyBorder="1"/>
    <xf numFmtId="0" fontId="0" fillId="6" borderId="12" xfId="0" applyFill="1" applyBorder="1"/>
    <xf numFmtId="0" fontId="0" fillId="6" borderId="14" xfId="0" applyFill="1" applyBorder="1"/>
    <xf numFmtId="0" fontId="0" fillId="6" borderId="24" xfId="0" applyFill="1" applyBorder="1"/>
    <xf numFmtId="0" fontId="0" fillId="6" borderId="25" xfId="0" applyFill="1" applyBorder="1"/>
    <xf numFmtId="0" fontId="0" fillId="6" borderId="26" xfId="0" applyFill="1" applyBorder="1"/>
    <xf numFmtId="0" fontId="0" fillId="6" borderId="27" xfId="0" applyFill="1" applyBorder="1"/>
    <xf numFmtId="0" fontId="0" fillId="6" borderId="29" xfId="0" applyFill="1" applyBorder="1"/>
    <xf numFmtId="0" fontId="0" fillId="6" borderId="30" xfId="0" applyFill="1" applyBorder="1"/>
    <xf numFmtId="0" fontId="0" fillId="6" borderId="31" xfId="0" applyFill="1" applyBorder="1"/>
    <xf numFmtId="49" fontId="0" fillId="6" borderId="33" xfId="0" applyNumberFormat="1" applyFill="1" applyBorder="1" applyAlignment="1">
      <alignment horizontal="center" vertical="center"/>
    </xf>
    <xf numFmtId="49" fontId="0" fillId="6" borderId="26" xfId="0" applyNumberFormat="1" applyFill="1" applyBorder="1" applyAlignment="1">
      <alignment horizontal="center" vertical="center"/>
    </xf>
    <xf numFmtId="49" fontId="0" fillId="6" borderId="34" xfId="0" applyNumberFormat="1" applyFill="1" applyBorder="1" applyAlignment="1">
      <alignment horizontal="center" vertical="center"/>
    </xf>
    <xf numFmtId="49" fontId="0" fillId="6" borderId="30" xfId="0" applyNumberFormat="1" applyFill="1" applyBorder="1" applyAlignment="1">
      <alignment horizontal="center" vertical="center"/>
    </xf>
    <xf numFmtId="49" fontId="0" fillId="6" borderId="35" xfId="0" applyNumberFormat="1" applyFill="1" applyBorder="1" applyAlignment="1">
      <alignment horizontal="center" vertical="center"/>
    </xf>
    <xf numFmtId="49" fontId="0" fillId="6" borderId="24" xfId="0" applyNumberFormat="1" applyFill="1" applyBorder="1" applyAlignment="1">
      <alignment horizontal="center" vertical="center"/>
    </xf>
    <xf numFmtId="49" fontId="0" fillId="6" borderId="26" xfId="0" quotePrefix="1" applyNumberFormat="1" applyFill="1" applyBorder="1" applyAlignment="1">
      <alignment horizontal="center" vertical="center"/>
    </xf>
    <xf numFmtId="0" fontId="0" fillId="3" borderId="15" xfId="0" applyFill="1" applyBorder="1"/>
    <xf numFmtId="0" fontId="0" fillId="3" borderId="17" xfId="0" applyFill="1" applyBorder="1"/>
    <xf numFmtId="0" fontId="0" fillId="3" borderId="20" xfId="0" applyFill="1" applyBorder="1"/>
    <xf numFmtId="0" fontId="0" fillId="3" borderId="28" xfId="0" applyFill="1" applyBorder="1"/>
    <xf numFmtId="0" fontId="0" fillId="3" borderId="32" xfId="0" applyFill="1" applyBorder="1"/>
    <xf numFmtId="0" fontId="13" fillId="2" borderId="0" xfId="0" applyFont="1" applyFill="1" applyAlignment="1">
      <alignment horizontal="left" vertical="top"/>
    </xf>
    <xf numFmtId="0" fontId="13" fillId="2" borderId="3" xfId="0" applyFont="1" applyFill="1" applyBorder="1" applyAlignment="1">
      <alignment vertical="top"/>
    </xf>
    <xf numFmtId="0" fontId="0" fillId="8" borderId="5" xfId="0" applyFill="1" applyBorder="1" applyAlignment="1">
      <alignment vertical="top" wrapText="1"/>
    </xf>
    <xf numFmtId="0" fontId="0" fillId="8" borderId="10" xfId="0" quotePrefix="1" applyFill="1" applyBorder="1" applyAlignment="1">
      <alignment vertical="top" wrapText="1"/>
    </xf>
    <xf numFmtId="0" fontId="0" fillId="8" borderId="10" xfId="0" applyFill="1" applyBorder="1" applyAlignment="1">
      <alignment vertical="top" wrapText="1"/>
    </xf>
    <xf numFmtId="0" fontId="13" fillId="4" borderId="3" xfId="0" applyFont="1" applyFill="1" applyBorder="1" applyAlignment="1">
      <alignment vertical="top"/>
    </xf>
    <xf numFmtId="0" fontId="5" fillId="4" borderId="2" xfId="0" applyFont="1" applyFill="1" applyBorder="1" applyAlignment="1">
      <alignment vertical="top"/>
    </xf>
    <xf numFmtId="0" fontId="13" fillId="4" borderId="0" xfId="0" applyFont="1" applyFill="1" applyAlignment="1">
      <alignment horizontal="left" vertical="top"/>
    </xf>
    <xf numFmtId="0" fontId="0" fillId="4" borderId="0" xfId="0" applyFill="1" applyAlignment="1">
      <alignment horizontal="center" vertical="center"/>
    </xf>
    <xf numFmtId="0" fontId="0" fillId="0" borderId="0" xfId="0" quotePrefix="1" applyAlignment="1">
      <alignment horizontal="right"/>
    </xf>
    <xf numFmtId="0" fontId="15" fillId="0" borderId="0" xfId="0" applyFont="1"/>
    <xf numFmtId="0" fontId="16" fillId="0" borderId="0" xfId="0" applyFont="1"/>
    <xf numFmtId="0" fontId="14" fillId="0" borderId="0" xfId="0" applyFont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0" xfId="0" applyAlignment="1">
      <alignment horizontal="left"/>
    </xf>
    <xf numFmtId="0" fontId="0" fillId="0" borderId="40" xfId="0" applyBorder="1"/>
    <xf numFmtId="0" fontId="17" fillId="0" borderId="0" xfId="0" applyFont="1" applyAlignment="1">
      <alignment horizontal="center"/>
    </xf>
    <xf numFmtId="0" fontId="17" fillId="0" borderId="41" xfId="0" applyFont="1" applyBorder="1" applyAlignment="1">
      <alignment horizontal="center"/>
    </xf>
    <xf numFmtId="0" fontId="17" fillId="0" borderId="0" xfId="0" applyFont="1"/>
    <xf numFmtId="0" fontId="0" fillId="0" borderId="0" xfId="0" applyAlignment="1">
      <alignment horizontal="center"/>
    </xf>
    <xf numFmtId="0" fontId="0" fillId="0" borderId="41" xfId="0" applyBorder="1" applyAlignment="1">
      <alignment horizontal="center"/>
    </xf>
    <xf numFmtId="0" fontId="0" fillId="0" borderId="41" xfId="0" applyBorder="1"/>
    <xf numFmtId="0" fontId="0" fillId="7" borderId="0" xfId="0" applyFill="1"/>
    <xf numFmtId="0" fontId="0" fillId="7" borderId="0" xfId="0" applyFill="1" applyAlignment="1">
      <alignment horizontal="distributed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distributed"/>
    </xf>
    <xf numFmtId="0" fontId="0" fillId="0" borderId="42" xfId="0" applyBorder="1" applyAlignment="1">
      <alignment vertical="top"/>
    </xf>
    <xf numFmtId="0" fontId="0" fillId="0" borderId="43" xfId="0" applyBorder="1" applyAlignment="1">
      <alignment horizontal="center" vertical="center"/>
    </xf>
    <xf numFmtId="0" fontId="0" fillId="0" borderId="41" xfId="0" applyBorder="1" applyAlignment="1">
      <alignment vertical="center"/>
    </xf>
    <xf numFmtId="0" fontId="3" fillId="0" borderId="5" xfId="0" applyFont="1" applyBorder="1" applyAlignment="1">
      <alignment horizontal="center" wrapText="1"/>
    </xf>
    <xf numFmtId="0" fontId="3" fillId="0" borderId="41" xfId="0" applyFont="1" applyBorder="1" applyAlignment="1">
      <alignment horizontal="center" vertical="center" wrapText="1"/>
    </xf>
    <xf numFmtId="0" fontId="18" fillId="0" borderId="40" xfId="0" applyFont="1" applyBorder="1"/>
    <xf numFmtId="0" fontId="0" fillId="0" borderId="44" xfId="0" applyBorder="1" applyAlignment="1">
      <alignment horizontal="center"/>
    </xf>
    <xf numFmtId="0" fontId="0" fillId="0" borderId="12" xfId="0" applyBorder="1"/>
    <xf numFmtId="0" fontId="3" fillId="0" borderId="16" xfId="0" applyFont="1" applyBorder="1"/>
    <xf numFmtId="0" fontId="0" fillId="0" borderId="45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14" xfId="0" applyBorder="1"/>
    <xf numFmtId="0" fontId="3" fillId="0" borderId="18" xfId="0" applyFont="1" applyBorder="1"/>
    <xf numFmtId="0" fontId="0" fillId="0" borderId="4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24" xfId="0" applyBorder="1"/>
    <xf numFmtId="0" fontId="3" fillId="0" borderId="21" xfId="0" applyFont="1" applyBorder="1"/>
    <xf numFmtId="0" fontId="0" fillId="0" borderId="49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1" xfId="0" applyBorder="1"/>
    <xf numFmtId="0" fontId="3" fillId="0" borderId="52" xfId="0" applyFont="1" applyBorder="1"/>
    <xf numFmtId="0" fontId="0" fillId="0" borderId="53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55" xfId="0" applyBorder="1"/>
    <xf numFmtId="0" fontId="0" fillId="0" borderId="56" xfId="0" applyBorder="1"/>
    <xf numFmtId="0" fontId="0" fillId="0" borderId="57" xfId="0" applyBorder="1"/>
    <xf numFmtId="0" fontId="6" fillId="0" borderId="0" xfId="0" applyFont="1"/>
    <xf numFmtId="0" fontId="0" fillId="6" borderId="58" xfId="0" applyFill="1" applyBorder="1"/>
    <xf numFmtId="0" fontId="0" fillId="6" borderId="59" xfId="0" applyFill="1" applyBorder="1"/>
    <xf numFmtId="0" fontId="0" fillId="6" borderId="60" xfId="0" applyFill="1" applyBorder="1"/>
    <xf numFmtId="0" fontId="0" fillId="6" borderId="61" xfId="0" applyFill="1" applyBorder="1"/>
    <xf numFmtId="0" fontId="20" fillId="0" borderId="0" xfId="0" applyFont="1"/>
    <xf numFmtId="0" fontId="0" fillId="7" borderId="4" xfId="0" applyFill="1" applyBorder="1"/>
    <xf numFmtId="0" fontId="0" fillId="5" borderId="4" xfId="0" applyFill="1" applyBorder="1" applyAlignment="1">
      <alignment horizontal="center" vertical="center"/>
    </xf>
    <xf numFmtId="0" fontId="0" fillId="0" borderId="3" xfId="0" applyBorder="1"/>
    <xf numFmtId="0" fontId="0" fillId="0" borderId="0" xfId="0" applyAlignment="1">
      <alignment horizontal="right" vertical="center"/>
    </xf>
    <xf numFmtId="0" fontId="0" fillId="7" borderId="6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3" fillId="0" borderId="0" xfId="0" applyFont="1"/>
    <xf numFmtId="0" fontId="3" fillId="8" borderId="62" xfId="0" applyFont="1" applyFill="1" applyBorder="1"/>
    <xf numFmtId="0" fontId="3" fillId="3" borderId="15" xfId="0" applyFont="1" applyFill="1" applyBorder="1"/>
    <xf numFmtId="0" fontId="3" fillId="3" borderId="17" xfId="0" applyFont="1" applyFill="1" applyBorder="1"/>
    <xf numFmtId="0" fontId="3" fillId="3" borderId="28" xfId="0" applyFont="1" applyFill="1" applyBorder="1"/>
    <xf numFmtId="0" fontId="3" fillId="3" borderId="32" xfId="0" applyFont="1" applyFill="1" applyBorder="1"/>
    <xf numFmtId="0" fontId="3" fillId="3" borderId="20" xfId="0" applyFont="1" applyFill="1" applyBorder="1"/>
    <xf numFmtId="0" fontId="3" fillId="0" borderId="0" xfId="0" applyFont="1" applyAlignment="1">
      <alignment horizontal="center" vertical="top" wrapText="1"/>
    </xf>
    <xf numFmtId="0" fontId="0" fillId="5" borderId="4" xfId="0" applyFill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176" fontId="25" fillId="0" borderId="0" xfId="0" applyNumberFormat="1" applyFont="1" applyAlignment="1">
      <alignment horizontal="center" vertical="center"/>
    </xf>
    <xf numFmtId="0" fontId="26" fillId="0" borderId="0" xfId="0" applyFont="1"/>
    <xf numFmtId="0" fontId="10" fillId="0" borderId="0" xfId="0" applyFont="1" applyAlignment="1">
      <alignment vertical="center"/>
    </xf>
    <xf numFmtId="0" fontId="0" fillId="5" borderId="4" xfId="0" applyFill="1" applyBorder="1" applyAlignment="1">
      <alignment horizontal="center" vertical="center" wrapText="1"/>
    </xf>
    <xf numFmtId="0" fontId="28" fillId="0" borderId="0" xfId="0" applyFont="1" applyAlignment="1">
      <alignment horizontal="right"/>
    </xf>
    <xf numFmtId="0" fontId="28" fillId="0" borderId="0" xfId="0" applyFont="1"/>
    <xf numFmtId="0" fontId="29" fillId="39" borderId="4" xfId="0" applyFont="1" applyFill="1" applyBorder="1" applyAlignment="1">
      <alignment horizontal="center"/>
    </xf>
    <xf numFmtId="0" fontId="47" fillId="0" borderId="0" xfId="0" applyFont="1"/>
    <xf numFmtId="0" fontId="0" fillId="40" borderId="4" xfId="0" applyFill="1" applyBorder="1"/>
    <xf numFmtId="0" fontId="0" fillId="8" borderId="7" xfId="0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0" fontId="0" fillId="6" borderId="17" xfId="0" applyFill="1" applyBorder="1" applyAlignment="1">
      <alignment horizontal="center"/>
    </xf>
    <xf numFmtId="0" fontId="0" fillId="6" borderId="20" xfId="0" applyFill="1" applyBorder="1" applyAlignment="1">
      <alignment horizontal="center"/>
    </xf>
    <xf numFmtId="0" fontId="0" fillId="6" borderId="32" xfId="0" applyFill="1" applyBorder="1" applyAlignment="1">
      <alignment horizontal="center"/>
    </xf>
    <xf numFmtId="0" fontId="0" fillId="6" borderId="28" xfId="0" applyFill="1" applyBorder="1" applyAlignment="1">
      <alignment horizontal="center"/>
    </xf>
    <xf numFmtId="0" fontId="0" fillId="5" borderId="6" xfId="0" applyFill="1" applyBorder="1" applyAlignment="1">
      <alignment horizontal="center" vertical="center" wrapText="1"/>
    </xf>
    <xf numFmtId="0" fontId="0" fillId="0" borderId="69" xfId="0" applyBorder="1" applyAlignment="1">
      <alignment wrapText="1"/>
    </xf>
    <xf numFmtId="0" fontId="0" fillId="0" borderId="68" xfId="0" applyBorder="1" applyAlignment="1">
      <alignment wrapText="1"/>
    </xf>
    <xf numFmtId="0" fontId="22" fillId="0" borderId="62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left" vertical="top" wrapText="1"/>
    </xf>
    <xf numFmtId="0" fontId="22" fillId="0" borderId="7" xfId="0" applyFont="1" applyBorder="1" applyAlignment="1">
      <alignment horizontal="left" vertical="top" wrapText="1"/>
    </xf>
    <xf numFmtId="0" fontId="22" fillId="0" borderId="3" xfId="0" applyFont="1" applyBorder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0" fontId="22" fillId="0" borderId="2" xfId="0" applyFont="1" applyBorder="1" applyAlignment="1">
      <alignment horizontal="left" vertical="top" wrapText="1"/>
    </xf>
    <xf numFmtId="0" fontId="22" fillId="0" borderId="8" xfId="0" applyFont="1" applyBorder="1" applyAlignment="1">
      <alignment horizontal="left" vertical="top" wrapText="1"/>
    </xf>
    <xf numFmtId="0" fontId="22" fillId="0" borderId="63" xfId="0" applyFont="1" applyBorder="1" applyAlignment="1">
      <alignment horizontal="left" vertical="top" wrapText="1"/>
    </xf>
    <xf numFmtId="0" fontId="22" fillId="0" borderId="9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56" fontId="0" fillId="7" borderId="5" xfId="0" applyNumberFormat="1" applyFill="1" applyBorder="1" applyAlignment="1">
      <alignment horizontal="center" vertical="center"/>
    </xf>
    <xf numFmtId="0" fontId="0" fillId="7" borderId="67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68" xfId="0" applyFill="1" applyBorder="1" applyAlignment="1">
      <alignment horizontal="center" vertical="center"/>
    </xf>
    <xf numFmtId="49" fontId="0" fillId="7" borderId="5" xfId="0" applyNumberFormat="1" applyFill="1" applyBorder="1" applyAlignment="1">
      <alignment horizontal="center" vertical="center"/>
    </xf>
    <xf numFmtId="49" fontId="0" fillId="7" borderId="67" xfId="0" applyNumberFormat="1" applyFill="1" applyBorder="1" applyAlignment="1">
      <alignment horizontal="center" vertical="center"/>
    </xf>
    <xf numFmtId="49" fontId="0" fillId="7" borderId="10" xfId="0" applyNumberFormat="1" applyFill="1" applyBorder="1" applyAlignment="1">
      <alignment horizontal="center" vertical="center"/>
    </xf>
    <xf numFmtId="5" fontId="0" fillId="9" borderId="5" xfId="0" applyNumberFormat="1" applyFill="1" applyBorder="1" applyAlignment="1">
      <alignment horizontal="center" vertical="center"/>
    </xf>
    <xf numFmtId="0" fontId="0" fillId="9" borderId="67" xfId="0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21" fillId="2" borderId="64" xfId="0" applyFont="1" applyFill="1" applyBorder="1" applyAlignment="1">
      <alignment horizontal="center" vertical="center"/>
    </xf>
    <xf numFmtId="0" fontId="21" fillId="2" borderId="65" xfId="0" applyFont="1" applyFill="1" applyBorder="1" applyAlignment="1">
      <alignment horizontal="center" vertical="center"/>
    </xf>
    <xf numFmtId="0" fontId="0" fillId="2" borderId="65" xfId="0" applyFill="1" applyBorder="1" applyAlignment="1">
      <alignment horizontal="center" vertical="center"/>
    </xf>
    <xf numFmtId="0" fontId="0" fillId="2" borderId="66" xfId="0" applyFill="1" applyBorder="1" applyAlignment="1">
      <alignment horizontal="center" vertical="center"/>
    </xf>
    <xf numFmtId="0" fontId="0" fillId="7" borderId="5" xfId="0" applyFill="1" applyBorder="1" applyAlignment="1">
      <alignment horizontal="left" vertical="center"/>
    </xf>
    <xf numFmtId="0" fontId="0" fillId="7" borderId="67" xfId="0" applyFill="1" applyBorder="1" applyAlignment="1">
      <alignment horizontal="left" vertical="center"/>
    </xf>
    <xf numFmtId="0" fontId="0" fillId="7" borderId="10" xfId="0" applyFill="1" applyBorder="1" applyAlignment="1">
      <alignment horizontal="left" vertical="center"/>
    </xf>
    <xf numFmtId="0" fontId="23" fillId="7" borderId="5" xfId="0" applyFont="1" applyFill="1" applyBorder="1" applyAlignment="1">
      <alignment horizontal="center" vertical="center"/>
    </xf>
    <xf numFmtId="0" fontId="23" fillId="7" borderId="67" xfId="0" applyFont="1" applyFill="1" applyBorder="1"/>
    <xf numFmtId="0" fontId="23" fillId="7" borderId="9" xfId="0" applyFont="1" applyFill="1" applyBorder="1"/>
    <xf numFmtId="0" fontId="22" fillId="7" borderId="5" xfId="0" applyFont="1" applyFill="1" applyBorder="1" applyAlignment="1">
      <alignment horizontal="left" vertical="center"/>
    </xf>
    <xf numFmtId="0" fontId="22" fillId="7" borderId="67" xfId="0" applyFont="1" applyFill="1" applyBorder="1" applyAlignment="1">
      <alignment horizontal="left" vertical="center"/>
    </xf>
    <xf numFmtId="0" fontId="22" fillId="7" borderId="10" xfId="0" applyFont="1" applyFill="1" applyBorder="1" applyAlignment="1">
      <alignment horizontal="left" vertical="center"/>
    </xf>
    <xf numFmtId="0" fontId="24" fillId="8" borderId="5" xfId="0" applyFont="1" applyFill="1" applyBorder="1" applyAlignment="1">
      <alignment horizontal="center" vertical="center"/>
    </xf>
    <xf numFmtId="0" fontId="24" fillId="8" borderId="67" xfId="0" applyFont="1" applyFill="1" applyBorder="1" applyAlignment="1">
      <alignment horizontal="center" vertical="center"/>
    </xf>
    <xf numFmtId="0" fontId="24" fillId="8" borderId="1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3" borderId="0" xfId="0" applyFont="1" applyFill="1"/>
    <xf numFmtId="0" fontId="3" fillId="2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0" borderId="95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96" xfId="0" applyBorder="1" applyAlignment="1">
      <alignment horizontal="left"/>
    </xf>
    <xf numFmtId="0" fontId="0" fillId="0" borderId="99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100" xfId="0" applyBorder="1" applyAlignment="1">
      <alignment horizontal="left"/>
    </xf>
    <xf numFmtId="0" fontId="0" fillId="0" borderId="0" xfId="0"/>
    <xf numFmtId="0" fontId="0" fillId="0" borderId="0" xfId="0" applyAlignment="1">
      <alignment horizontal="center" vertical="center"/>
    </xf>
    <xf numFmtId="5" fontId="19" fillId="0" borderId="56" xfId="0" applyNumberFormat="1" applyFont="1" applyBorder="1"/>
    <xf numFmtId="0" fontId="0" fillId="0" borderId="56" xfId="0" applyBorder="1"/>
    <xf numFmtId="0" fontId="0" fillId="0" borderId="97" xfId="0" applyBorder="1" applyAlignment="1">
      <alignment horizontal="left"/>
    </xf>
    <xf numFmtId="0" fontId="0" fillId="0" borderId="52" xfId="0" applyBorder="1" applyAlignment="1">
      <alignment horizontal="left"/>
    </xf>
    <xf numFmtId="0" fontId="0" fillId="0" borderId="98" xfId="0" applyBorder="1" applyAlignment="1">
      <alignment horizontal="left"/>
    </xf>
    <xf numFmtId="0" fontId="0" fillId="7" borderId="79" xfId="0" applyFill="1" applyBorder="1"/>
    <xf numFmtId="0" fontId="0" fillId="7" borderId="63" xfId="0" applyFill="1" applyBorder="1"/>
    <xf numFmtId="0" fontId="0" fillId="7" borderId="9" xfId="0" applyFill="1" applyBorder="1"/>
    <xf numFmtId="0" fontId="0" fillId="7" borderId="5" xfId="0" applyFill="1" applyBorder="1"/>
    <xf numFmtId="0" fontId="0" fillId="7" borderId="67" xfId="0" applyFill="1" applyBorder="1"/>
    <xf numFmtId="0" fontId="0" fillId="7" borderId="78" xfId="0" applyFill="1" applyBorder="1"/>
    <xf numFmtId="0" fontId="3" fillId="0" borderId="72" xfId="0" applyFont="1" applyBorder="1" applyAlignment="1">
      <alignment horizontal="center" vertical="center" wrapText="1"/>
    </xf>
    <xf numFmtId="0" fontId="3" fillId="0" borderId="73" xfId="0" applyFont="1" applyBorder="1" applyAlignment="1">
      <alignment horizontal="center" vertical="center" wrapText="1"/>
    </xf>
    <xf numFmtId="0" fontId="3" fillId="0" borderId="74" xfId="0" applyFont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0" fillId="0" borderId="69" xfId="0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67" xfId="0" applyBorder="1" applyAlignment="1">
      <alignment vertical="center"/>
    </xf>
    <xf numFmtId="0" fontId="0" fillId="0" borderId="78" xfId="0" applyBorder="1" applyAlignment="1">
      <alignment vertical="center"/>
    </xf>
    <xf numFmtId="0" fontId="3" fillId="0" borderId="80" xfId="0" applyFont="1" applyBorder="1" applyAlignment="1">
      <alignment vertical="center" wrapText="1"/>
    </xf>
    <xf numFmtId="0" fontId="3" fillId="0" borderId="81" xfId="0" applyFont="1" applyBorder="1" applyAlignment="1">
      <alignment vertical="center" wrapText="1"/>
    </xf>
    <xf numFmtId="0" fontId="0" fillId="0" borderId="101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02" xfId="0" applyBorder="1" applyAlignment="1">
      <alignment horizontal="left"/>
    </xf>
    <xf numFmtId="0" fontId="8" fillId="0" borderId="9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92" xfId="0" applyFont="1" applyBorder="1" applyAlignment="1">
      <alignment horizontal="center" vertical="center" wrapText="1"/>
    </xf>
    <xf numFmtId="0" fontId="8" fillId="0" borderId="93" xfId="0" applyFont="1" applyBorder="1" applyAlignment="1">
      <alignment horizontal="center" vertical="center" wrapText="1"/>
    </xf>
    <xf numFmtId="0" fontId="8" fillId="0" borderId="63" xfId="0" applyFont="1" applyBorder="1" applyAlignment="1">
      <alignment horizontal="center" vertical="center" wrapText="1"/>
    </xf>
    <xf numFmtId="0" fontId="8" fillId="0" borderId="94" xfId="0" applyFont="1" applyBorder="1" applyAlignment="1">
      <alignment horizontal="center" vertical="center" wrapText="1"/>
    </xf>
    <xf numFmtId="5" fontId="19" fillId="0" borderId="56" xfId="0" applyNumberFormat="1" applyFont="1" applyBorder="1" applyAlignment="1">
      <alignment horizontal="right"/>
    </xf>
    <xf numFmtId="0" fontId="19" fillId="0" borderId="56" xfId="0" applyFont="1" applyBorder="1" applyAlignment="1">
      <alignment horizontal="right"/>
    </xf>
    <xf numFmtId="0" fontId="0" fillId="0" borderId="63" xfId="0" applyBorder="1" applyAlignment="1">
      <alignment horizontal="center" vertical="center"/>
    </xf>
    <xf numFmtId="0" fontId="0" fillId="0" borderId="63" xfId="0" applyBorder="1"/>
    <xf numFmtId="0" fontId="0" fillId="7" borderId="70" xfId="0" applyFill="1" applyBorder="1" applyAlignment="1">
      <alignment vertical="top"/>
    </xf>
    <xf numFmtId="0" fontId="0" fillId="7" borderId="70" xfId="0" applyFill="1" applyBorder="1"/>
    <xf numFmtId="0" fontId="0" fillId="7" borderId="71" xfId="0" applyFill="1" applyBorder="1"/>
    <xf numFmtId="0" fontId="0" fillId="7" borderId="75" xfId="0" applyFill="1" applyBorder="1" applyAlignment="1">
      <alignment vertical="center"/>
    </xf>
    <xf numFmtId="0" fontId="0" fillId="7" borderId="76" xfId="0" applyFill="1" applyBorder="1" applyAlignment="1">
      <alignment vertical="center"/>
    </xf>
    <xf numFmtId="0" fontId="0" fillId="7" borderId="77" xfId="0" applyFill="1" applyBorder="1" applyAlignment="1">
      <alignment vertical="center"/>
    </xf>
    <xf numFmtId="0" fontId="0" fillId="0" borderId="75" xfId="0" applyBorder="1" applyAlignment="1">
      <alignment vertical="center"/>
    </xf>
    <xf numFmtId="0" fontId="0" fillId="0" borderId="76" xfId="0" applyBorder="1" applyAlignment="1">
      <alignment vertical="center"/>
    </xf>
    <xf numFmtId="0" fontId="0" fillId="0" borderId="77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70" xfId="0" applyBorder="1" applyAlignment="1">
      <alignment vertical="top"/>
    </xf>
    <xf numFmtId="0" fontId="0" fillId="0" borderId="70" xfId="0" applyBorder="1"/>
    <xf numFmtId="0" fontId="0" fillId="0" borderId="71" xfId="0" applyBorder="1"/>
    <xf numFmtId="0" fontId="0" fillId="0" borderId="79" xfId="0" applyBorder="1" applyAlignment="1">
      <alignment horizontal="left" vertical="center"/>
    </xf>
    <xf numFmtId="0" fontId="0" fillId="0" borderId="63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04" xfId="0" applyBorder="1" applyAlignment="1">
      <alignment horizontal="left"/>
    </xf>
    <xf numFmtId="5" fontId="27" fillId="0" borderId="56" xfId="0" applyNumberFormat="1" applyFont="1" applyBorder="1" applyAlignment="1">
      <alignment horizontal="right"/>
    </xf>
    <xf numFmtId="0" fontId="27" fillId="0" borderId="56" xfId="0" applyFont="1" applyBorder="1" applyAlignment="1">
      <alignment horizontal="right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533400</xdr:colOff>
      <xdr:row>10</xdr:row>
      <xdr:rowOff>9525</xdr:rowOff>
    </xdr:from>
    <xdr:to>
      <xdr:col>7</xdr:col>
      <xdr:colOff>533400</xdr:colOff>
      <xdr:row>11</xdr:row>
      <xdr:rowOff>257175</xdr:rowOff>
    </xdr:to>
    <xdr:sp macro="" textlink="">
      <xdr:nvSpPr>
        <xdr:cNvPr id="2769" name="Line 1">
          <a:extLst>
            <a:ext uri="{FF2B5EF4-FFF2-40B4-BE49-F238E27FC236}">
              <a16:creationId xmlns:a16="http://schemas.microsoft.com/office/drawing/2014/main" id="{D2938A2B-A109-42EB-914B-F6C5DBAE84D4}"/>
            </a:ext>
          </a:extLst>
        </xdr:cNvPr>
        <xdr:cNvSpPr>
          <a:spLocks noChangeShapeType="1"/>
        </xdr:cNvSpPr>
      </xdr:nvSpPr>
      <xdr:spPr bwMode="auto">
        <a:xfrm>
          <a:off x="4772025" y="1724025"/>
          <a:ext cx="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9</xdr:row>
      <xdr:rowOff>0</xdr:rowOff>
    </xdr:from>
    <xdr:to>
      <xdr:col>7</xdr:col>
      <xdr:colOff>533400</xdr:colOff>
      <xdr:row>9</xdr:row>
      <xdr:rowOff>0</xdr:rowOff>
    </xdr:to>
    <xdr:sp macro="" textlink="">
      <xdr:nvSpPr>
        <xdr:cNvPr id="2770" name="Line 2">
          <a:extLst>
            <a:ext uri="{FF2B5EF4-FFF2-40B4-BE49-F238E27FC236}">
              <a16:creationId xmlns:a16="http://schemas.microsoft.com/office/drawing/2014/main" id="{B990CBE3-3B45-4153-8705-840FCA4B3822}"/>
            </a:ext>
          </a:extLst>
        </xdr:cNvPr>
        <xdr:cNvSpPr>
          <a:spLocks noChangeShapeType="1"/>
        </xdr:cNvSpPr>
      </xdr:nvSpPr>
      <xdr:spPr bwMode="auto">
        <a:xfrm>
          <a:off x="4772025" y="162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9</xdr:row>
      <xdr:rowOff>0</xdr:rowOff>
    </xdr:from>
    <xdr:to>
      <xdr:col>7</xdr:col>
      <xdr:colOff>533400</xdr:colOff>
      <xdr:row>9</xdr:row>
      <xdr:rowOff>0</xdr:rowOff>
    </xdr:to>
    <xdr:sp macro="" textlink="">
      <xdr:nvSpPr>
        <xdr:cNvPr id="2771" name="Line 3">
          <a:extLst>
            <a:ext uri="{FF2B5EF4-FFF2-40B4-BE49-F238E27FC236}">
              <a16:creationId xmlns:a16="http://schemas.microsoft.com/office/drawing/2014/main" id="{E2633FB5-9996-4136-A27A-9E8707F3EF99}"/>
            </a:ext>
          </a:extLst>
        </xdr:cNvPr>
        <xdr:cNvSpPr>
          <a:spLocks noChangeShapeType="1"/>
        </xdr:cNvSpPr>
      </xdr:nvSpPr>
      <xdr:spPr bwMode="auto">
        <a:xfrm>
          <a:off x="4772025" y="162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6</xdr:row>
      <xdr:rowOff>47625</xdr:rowOff>
    </xdr:from>
    <xdr:to>
      <xdr:col>10</xdr:col>
      <xdr:colOff>57150</xdr:colOff>
      <xdr:row>6</xdr:row>
      <xdr:rowOff>57150</xdr:rowOff>
    </xdr:to>
    <xdr:sp macro="" textlink="">
      <xdr:nvSpPr>
        <xdr:cNvPr id="2772" name="Line 4">
          <a:extLst>
            <a:ext uri="{FF2B5EF4-FFF2-40B4-BE49-F238E27FC236}">
              <a16:creationId xmlns:a16="http://schemas.microsoft.com/office/drawing/2014/main" id="{0BF161A4-0132-4533-939B-63178CF5C48C}"/>
            </a:ext>
          </a:extLst>
        </xdr:cNvPr>
        <xdr:cNvSpPr>
          <a:spLocks noChangeShapeType="1"/>
        </xdr:cNvSpPr>
      </xdr:nvSpPr>
      <xdr:spPr bwMode="auto">
        <a:xfrm flipV="1">
          <a:off x="2419350" y="1104900"/>
          <a:ext cx="41529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65</xdr:row>
      <xdr:rowOff>9525</xdr:rowOff>
    </xdr:from>
    <xdr:to>
      <xdr:col>7</xdr:col>
      <xdr:colOff>533400</xdr:colOff>
      <xdr:row>66</xdr:row>
      <xdr:rowOff>257175</xdr:rowOff>
    </xdr:to>
    <xdr:sp macro="" textlink="">
      <xdr:nvSpPr>
        <xdr:cNvPr id="2773" name="Line 5">
          <a:extLst>
            <a:ext uri="{FF2B5EF4-FFF2-40B4-BE49-F238E27FC236}">
              <a16:creationId xmlns:a16="http://schemas.microsoft.com/office/drawing/2014/main" id="{7BF133B5-EA2E-4F7F-A824-E6F892A129E3}"/>
            </a:ext>
          </a:extLst>
        </xdr:cNvPr>
        <xdr:cNvSpPr>
          <a:spLocks noChangeShapeType="1"/>
        </xdr:cNvSpPr>
      </xdr:nvSpPr>
      <xdr:spPr bwMode="auto">
        <a:xfrm>
          <a:off x="4772025" y="12573000"/>
          <a:ext cx="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64</xdr:row>
      <xdr:rowOff>0</xdr:rowOff>
    </xdr:from>
    <xdr:to>
      <xdr:col>7</xdr:col>
      <xdr:colOff>533400</xdr:colOff>
      <xdr:row>64</xdr:row>
      <xdr:rowOff>0</xdr:rowOff>
    </xdr:to>
    <xdr:sp macro="" textlink="">
      <xdr:nvSpPr>
        <xdr:cNvPr id="2774" name="Line 6">
          <a:extLst>
            <a:ext uri="{FF2B5EF4-FFF2-40B4-BE49-F238E27FC236}">
              <a16:creationId xmlns:a16="http://schemas.microsoft.com/office/drawing/2014/main" id="{9117DF15-355B-4CF5-9D06-9EF71003322B}"/>
            </a:ext>
          </a:extLst>
        </xdr:cNvPr>
        <xdr:cNvSpPr>
          <a:spLocks noChangeShapeType="1"/>
        </xdr:cNvSpPr>
      </xdr:nvSpPr>
      <xdr:spPr bwMode="auto">
        <a:xfrm>
          <a:off x="4772025" y="1247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65</xdr:row>
      <xdr:rowOff>9525</xdr:rowOff>
    </xdr:from>
    <xdr:to>
      <xdr:col>7</xdr:col>
      <xdr:colOff>533400</xdr:colOff>
      <xdr:row>66</xdr:row>
      <xdr:rowOff>257175</xdr:rowOff>
    </xdr:to>
    <xdr:sp macro="" textlink="">
      <xdr:nvSpPr>
        <xdr:cNvPr id="2775" name="Line 7">
          <a:extLst>
            <a:ext uri="{FF2B5EF4-FFF2-40B4-BE49-F238E27FC236}">
              <a16:creationId xmlns:a16="http://schemas.microsoft.com/office/drawing/2014/main" id="{286FB020-1807-4BC7-88AD-5DF8DA9C6463}"/>
            </a:ext>
          </a:extLst>
        </xdr:cNvPr>
        <xdr:cNvSpPr>
          <a:spLocks noChangeShapeType="1"/>
        </xdr:cNvSpPr>
      </xdr:nvSpPr>
      <xdr:spPr bwMode="auto">
        <a:xfrm>
          <a:off x="4772025" y="12573000"/>
          <a:ext cx="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64</xdr:row>
      <xdr:rowOff>0</xdr:rowOff>
    </xdr:from>
    <xdr:to>
      <xdr:col>7</xdr:col>
      <xdr:colOff>533400</xdr:colOff>
      <xdr:row>64</xdr:row>
      <xdr:rowOff>0</xdr:rowOff>
    </xdr:to>
    <xdr:sp macro="" textlink="">
      <xdr:nvSpPr>
        <xdr:cNvPr id="2776" name="Line 8">
          <a:extLst>
            <a:ext uri="{FF2B5EF4-FFF2-40B4-BE49-F238E27FC236}">
              <a16:creationId xmlns:a16="http://schemas.microsoft.com/office/drawing/2014/main" id="{BF661D5B-55EB-4D04-B489-761A15AEF975}"/>
            </a:ext>
          </a:extLst>
        </xdr:cNvPr>
        <xdr:cNvSpPr>
          <a:spLocks noChangeShapeType="1"/>
        </xdr:cNvSpPr>
      </xdr:nvSpPr>
      <xdr:spPr bwMode="auto">
        <a:xfrm>
          <a:off x="4772025" y="1247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1009650</xdr:colOff>
      <xdr:row>6</xdr:row>
      <xdr:rowOff>76200</xdr:rowOff>
    </xdr:from>
    <xdr:to>
      <xdr:col>10</xdr:col>
      <xdr:colOff>47625</xdr:colOff>
      <xdr:row>6</xdr:row>
      <xdr:rowOff>95250</xdr:rowOff>
    </xdr:to>
    <xdr:sp macro="" textlink="">
      <xdr:nvSpPr>
        <xdr:cNvPr id="2777" name="Line 9">
          <a:extLst>
            <a:ext uri="{FF2B5EF4-FFF2-40B4-BE49-F238E27FC236}">
              <a16:creationId xmlns:a16="http://schemas.microsoft.com/office/drawing/2014/main" id="{B809CEE9-8E8D-4BF0-B6C7-EB023FBFE2D5}"/>
            </a:ext>
          </a:extLst>
        </xdr:cNvPr>
        <xdr:cNvSpPr>
          <a:spLocks noChangeShapeType="1"/>
        </xdr:cNvSpPr>
      </xdr:nvSpPr>
      <xdr:spPr bwMode="auto">
        <a:xfrm flipV="1">
          <a:off x="2428875" y="1133475"/>
          <a:ext cx="413385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133350</xdr:colOff>
      <xdr:row>130</xdr:row>
      <xdr:rowOff>19050</xdr:rowOff>
    </xdr:from>
    <xdr:to>
      <xdr:col>13</xdr:col>
      <xdr:colOff>0</xdr:colOff>
      <xdr:row>130</xdr:row>
      <xdr:rowOff>19050</xdr:rowOff>
    </xdr:to>
    <xdr:sp macro="" textlink="">
      <xdr:nvSpPr>
        <xdr:cNvPr id="2778" name="Line 10">
          <a:extLst>
            <a:ext uri="{FF2B5EF4-FFF2-40B4-BE49-F238E27FC236}">
              <a16:creationId xmlns:a16="http://schemas.microsoft.com/office/drawing/2014/main" id="{296105FE-AF84-4D65-AE95-7BB37BC4034D}"/>
            </a:ext>
          </a:extLst>
        </xdr:cNvPr>
        <xdr:cNvSpPr>
          <a:spLocks noChangeShapeType="1"/>
        </xdr:cNvSpPr>
      </xdr:nvSpPr>
      <xdr:spPr bwMode="auto">
        <a:xfrm>
          <a:off x="3743325" y="25155525"/>
          <a:ext cx="4600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65</xdr:row>
      <xdr:rowOff>9525</xdr:rowOff>
    </xdr:from>
    <xdr:to>
      <xdr:col>7</xdr:col>
      <xdr:colOff>533400</xdr:colOff>
      <xdr:row>66</xdr:row>
      <xdr:rowOff>257175</xdr:rowOff>
    </xdr:to>
    <xdr:sp macro="" textlink="">
      <xdr:nvSpPr>
        <xdr:cNvPr id="2779" name="Line 11">
          <a:extLst>
            <a:ext uri="{FF2B5EF4-FFF2-40B4-BE49-F238E27FC236}">
              <a16:creationId xmlns:a16="http://schemas.microsoft.com/office/drawing/2014/main" id="{41E5F787-6D38-4B07-9BC2-E42D0505CEAD}"/>
            </a:ext>
          </a:extLst>
        </xdr:cNvPr>
        <xdr:cNvSpPr>
          <a:spLocks noChangeShapeType="1"/>
        </xdr:cNvSpPr>
      </xdr:nvSpPr>
      <xdr:spPr bwMode="auto">
        <a:xfrm>
          <a:off x="4772025" y="12573000"/>
          <a:ext cx="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64</xdr:row>
      <xdr:rowOff>0</xdr:rowOff>
    </xdr:from>
    <xdr:to>
      <xdr:col>7</xdr:col>
      <xdr:colOff>533400</xdr:colOff>
      <xdr:row>64</xdr:row>
      <xdr:rowOff>0</xdr:rowOff>
    </xdr:to>
    <xdr:sp macro="" textlink="">
      <xdr:nvSpPr>
        <xdr:cNvPr id="2780" name="Line 12">
          <a:extLst>
            <a:ext uri="{FF2B5EF4-FFF2-40B4-BE49-F238E27FC236}">
              <a16:creationId xmlns:a16="http://schemas.microsoft.com/office/drawing/2014/main" id="{233C1EA8-B66E-45BC-890A-D8A724805E4E}"/>
            </a:ext>
          </a:extLst>
        </xdr:cNvPr>
        <xdr:cNvSpPr>
          <a:spLocks noChangeShapeType="1"/>
        </xdr:cNvSpPr>
      </xdr:nvSpPr>
      <xdr:spPr bwMode="auto">
        <a:xfrm>
          <a:off x="4772025" y="1247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65</xdr:row>
      <xdr:rowOff>9525</xdr:rowOff>
    </xdr:from>
    <xdr:to>
      <xdr:col>7</xdr:col>
      <xdr:colOff>533400</xdr:colOff>
      <xdr:row>66</xdr:row>
      <xdr:rowOff>257175</xdr:rowOff>
    </xdr:to>
    <xdr:sp macro="" textlink="">
      <xdr:nvSpPr>
        <xdr:cNvPr id="2781" name="Line 13">
          <a:extLst>
            <a:ext uri="{FF2B5EF4-FFF2-40B4-BE49-F238E27FC236}">
              <a16:creationId xmlns:a16="http://schemas.microsoft.com/office/drawing/2014/main" id="{5612B862-A57F-4586-9F53-2CA358A1AF9E}"/>
            </a:ext>
          </a:extLst>
        </xdr:cNvPr>
        <xdr:cNvSpPr>
          <a:spLocks noChangeShapeType="1"/>
        </xdr:cNvSpPr>
      </xdr:nvSpPr>
      <xdr:spPr bwMode="auto">
        <a:xfrm>
          <a:off x="4772025" y="12573000"/>
          <a:ext cx="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64</xdr:row>
      <xdr:rowOff>0</xdr:rowOff>
    </xdr:from>
    <xdr:to>
      <xdr:col>7</xdr:col>
      <xdr:colOff>533400</xdr:colOff>
      <xdr:row>64</xdr:row>
      <xdr:rowOff>0</xdr:rowOff>
    </xdr:to>
    <xdr:sp macro="" textlink="">
      <xdr:nvSpPr>
        <xdr:cNvPr id="2782" name="Line 14">
          <a:extLst>
            <a:ext uri="{FF2B5EF4-FFF2-40B4-BE49-F238E27FC236}">
              <a16:creationId xmlns:a16="http://schemas.microsoft.com/office/drawing/2014/main" id="{118A21FD-1F5B-482C-B3A1-4FEFAEC5FC82}"/>
            </a:ext>
          </a:extLst>
        </xdr:cNvPr>
        <xdr:cNvSpPr>
          <a:spLocks noChangeShapeType="1"/>
        </xdr:cNvSpPr>
      </xdr:nvSpPr>
      <xdr:spPr bwMode="auto">
        <a:xfrm>
          <a:off x="4772025" y="1247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923925</xdr:colOff>
      <xdr:row>61</xdr:row>
      <xdr:rowOff>47625</xdr:rowOff>
    </xdr:from>
    <xdr:to>
      <xdr:col>10</xdr:col>
      <xdr:colOff>762000</xdr:colOff>
      <xdr:row>61</xdr:row>
      <xdr:rowOff>47625</xdr:rowOff>
    </xdr:to>
    <xdr:sp macro="" textlink="">
      <xdr:nvSpPr>
        <xdr:cNvPr id="2783" name="Line 15">
          <a:extLst>
            <a:ext uri="{FF2B5EF4-FFF2-40B4-BE49-F238E27FC236}">
              <a16:creationId xmlns:a16="http://schemas.microsoft.com/office/drawing/2014/main" id="{B074BCB8-A27E-4BE4-A505-264B52059E8F}"/>
            </a:ext>
          </a:extLst>
        </xdr:cNvPr>
        <xdr:cNvSpPr>
          <a:spLocks noChangeShapeType="1"/>
        </xdr:cNvSpPr>
      </xdr:nvSpPr>
      <xdr:spPr bwMode="auto">
        <a:xfrm>
          <a:off x="2343150" y="11963400"/>
          <a:ext cx="4933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914400</xdr:colOff>
      <xdr:row>61</xdr:row>
      <xdr:rowOff>76200</xdr:rowOff>
    </xdr:from>
    <xdr:to>
      <xdr:col>10</xdr:col>
      <xdr:colOff>762000</xdr:colOff>
      <xdr:row>61</xdr:row>
      <xdr:rowOff>76200</xdr:rowOff>
    </xdr:to>
    <xdr:sp macro="" textlink="">
      <xdr:nvSpPr>
        <xdr:cNvPr id="2784" name="Line 16">
          <a:extLst>
            <a:ext uri="{FF2B5EF4-FFF2-40B4-BE49-F238E27FC236}">
              <a16:creationId xmlns:a16="http://schemas.microsoft.com/office/drawing/2014/main" id="{11A24F34-8FF2-4562-81DB-9248C351DDFC}"/>
            </a:ext>
          </a:extLst>
        </xdr:cNvPr>
        <xdr:cNvSpPr>
          <a:spLocks noChangeShapeType="1"/>
        </xdr:cNvSpPr>
      </xdr:nvSpPr>
      <xdr:spPr bwMode="auto">
        <a:xfrm>
          <a:off x="2333625" y="11991975"/>
          <a:ext cx="494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65</xdr:row>
      <xdr:rowOff>9525</xdr:rowOff>
    </xdr:from>
    <xdr:to>
      <xdr:col>7</xdr:col>
      <xdr:colOff>533400</xdr:colOff>
      <xdr:row>66</xdr:row>
      <xdr:rowOff>257175</xdr:rowOff>
    </xdr:to>
    <xdr:sp macro="" textlink="">
      <xdr:nvSpPr>
        <xdr:cNvPr id="2785" name="Line 17">
          <a:extLst>
            <a:ext uri="{FF2B5EF4-FFF2-40B4-BE49-F238E27FC236}">
              <a16:creationId xmlns:a16="http://schemas.microsoft.com/office/drawing/2014/main" id="{5CFD96C7-7591-40A8-AEEA-CDCB633899AA}"/>
            </a:ext>
          </a:extLst>
        </xdr:cNvPr>
        <xdr:cNvSpPr>
          <a:spLocks noChangeShapeType="1"/>
        </xdr:cNvSpPr>
      </xdr:nvSpPr>
      <xdr:spPr bwMode="auto">
        <a:xfrm>
          <a:off x="4772025" y="12573000"/>
          <a:ext cx="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64</xdr:row>
      <xdr:rowOff>0</xdr:rowOff>
    </xdr:from>
    <xdr:to>
      <xdr:col>7</xdr:col>
      <xdr:colOff>533400</xdr:colOff>
      <xdr:row>64</xdr:row>
      <xdr:rowOff>0</xdr:rowOff>
    </xdr:to>
    <xdr:sp macro="" textlink="">
      <xdr:nvSpPr>
        <xdr:cNvPr id="2786" name="Line 18">
          <a:extLst>
            <a:ext uri="{FF2B5EF4-FFF2-40B4-BE49-F238E27FC236}">
              <a16:creationId xmlns:a16="http://schemas.microsoft.com/office/drawing/2014/main" id="{00B4F1B7-8F8B-4A3E-8D05-9DC3CD045479}"/>
            </a:ext>
          </a:extLst>
        </xdr:cNvPr>
        <xdr:cNvSpPr>
          <a:spLocks noChangeShapeType="1"/>
        </xdr:cNvSpPr>
      </xdr:nvSpPr>
      <xdr:spPr bwMode="auto">
        <a:xfrm>
          <a:off x="4772025" y="1247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64</xdr:row>
      <xdr:rowOff>0</xdr:rowOff>
    </xdr:from>
    <xdr:to>
      <xdr:col>7</xdr:col>
      <xdr:colOff>533400</xdr:colOff>
      <xdr:row>64</xdr:row>
      <xdr:rowOff>0</xdr:rowOff>
    </xdr:to>
    <xdr:sp macro="" textlink="">
      <xdr:nvSpPr>
        <xdr:cNvPr id="2787" name="Line 19">
          <a:extLst>
            <a:ext uri="{FF2B5EF4-FFF2-40B4-BE49-F238E27FC236}">
              <a16:creationId xmlns:a16="http://schemas.microsoft.com/office/drawing/2014/main" id="{6AC3B710-2BFF-4B17-9E3E-5507B06A983A}"/>
            </a:ext>
          </a:extLst>
        </xdr:cNvPr>
        <xdr:cNvSpPr>
          <a:spLocks noChangeShapeType="1"/>
        </xdr:cNvSpPr>
      </xdr:nvSpPr>
      <xdr:spPr bwMode="auto">
        <a:xfrm>
          <a:off x="4772025" y="1247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923925</xdr:colOff>
      <xdr:row>61</xdr:row>
      <xdr:rowOff>47625</xdr:rowOff>
    </xdr:from>
    <xdr:to>
      <xdr:col>10</xdr:col>
      <xdr:colOff>762000</xdr:colOff>
      <xdr:row>61</xdr:row>
      <xdr:rowOff>47625</xdr:rowOff>
    </xdr:to>
    <xdr:sp macro="" textlink="">
      <xdr:nvSpPr>
        <xdr:cNvPr id="2788" name="Line 20">
          <a:extLst>
            <a:ext uri="{FF2B5EF4-FFF2-40B4-BE49-F238E27FC236}">
              <a16:creationId xmlns:a16="http://schemas.microsoft.com/office/drawing/2014/main" id="{7AF0B2F0-AADE-439F-878D-0607560D7E1F}"/>
            </a:ext>
          </a:extLst>
        </xdr:cNvPr>
        <xdr:cNvSpPr>
          <a:spLocks noChangeShapeType="1"/>
        </xdr:cNvSpPr>
      </xdr:nvSpPr>
      <xdr:spPr bwMode="auto">
        <a:xfrm>
          <a:off x="2343150" y="11963400"/>
          <a:ext cx="4933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914400</xdr:colOff>
      <xdr:row>61</xdr:row>
      <xdr:rowOff>76200</xdr:rowOff>
    </xdr:from>
    <xdr:to>
      <xdr:col>10</xdr:col>
      <xdr:colOff>762000</xdr:colOff>
      <xdr:row>61</xdr:row>
      <xdr:rowOff>76200</xdr:rowOff>
    </xdr:to>
    <xdr:sp macro="" textlink="">
      <xdr:nvSpPr>
        <xdr:cNvPr id="2789" name="Line 21">
          <a:extLst>
            <a:ext uri="{FF2B5EF4-FFF2-40B4-BE49-F238E27FC236}">
              <a16:creationId xmlns:a16="http://schemas.microsoft.com/office/drawing/2014/main" id="{ADF27662-05CB-4A35-BE49-7CE61E19FC5B}"/>
            </a:ext>
          </a:extLst>
        </xdr:cNvPr>
        <xdr:cNvSpPr>
          <a:spLocks noChangeShapeType="1"/>
        </xdr:cNvSpPr>
      </xdr:nvSpPr>
      <xdr:spPr bwMode="auto">
        <a:xfrm>
          <a:off x="2333625" y="11991975"/>
          <a:ext cx="494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10</xdr:row>
      <xdr:rowOff>9525</xdr:rowOff>
    </xdr:from>
    <xdr:to>
      <xdr:col>7</xdr:col>
      <xdr:colOff>533400</xdr:colOff>
      <xdr:row>11</xdr:row>
      <xdr:rowOff>257175</xdr:rowOff>
    </xdr:to>
    <xdr:sp macro="" textlink="">
      <xdr:nvSpPr>
        <xdr:cNvPr id="2790" name="Line 22">
          <a:extLst>
            <a:ext uri="{FF2B5EF4-FFF2-40B4-BE49-F238E27FC236}">
              <a16:creationId xmlns:a16="http://schemas.microsoft.com/office/drawing/2014/main" id="{331F3DBF-46CC-4430-899C-3E5FC9C28559}"/>
            </a:ext>
          </a:extLst>
        </xdr:cNvPr>
        <xdr:cNvSpPr>
          <a:spLocks noChangeShapeType="1"/>
        </xdr:cNvSpPr>
      </xdr:nvSpPr>
      <xdr:spPr bwMode="auto">
        <a:xfrm>
          <a:off x="4772025" y="1724025"/>
          <a:ext cx="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9</xdr:row>
      <xdr:rowOff>0</xdr:rowOff>
    </xdr:from>
    <xdr:to>
      <xdr:col>7</xdr:col>
      <xdr:colOff>533400</xdr:colOff>
      <xdr:row>9</xdr:row>
      <xdr:rowOff>0</xdr:rowOff>
    </xdr:to>
    <xdr:sp macro="" textlink="">
      <xdr:nvSpPr>
        <xdr:cNvPr id="2791" name="Line 23">
          <a:extLst>
            <a:ext uri="{FF2B5EF4-FFF2-40B4-BE49-F238E27FC236}">
              <a16:creationId xmlns:a16="http://schemas.microsoft.com/office/drawing/2014/main" id="{67DD602A-4814-466E-AB51-1864CBC6E1DF}"/>
            </a:ext>
          </a:extLst>
        </xdr:cNvPr>
        <xdr:cNvSpPr>
          <a:spLocks noChangeShapeType="1"/>
        </xdr:cNvSpPr>
      </xdr:nvSpPr>
      <xdr:spPr bwMode="auto">
        <a:xfrm>
          <a:off x="4772025" y="162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9</xdr:row>
      <xdr:rowOff>0</xdr:rowOff>
    </xdr:from>
    <xdr:to>
      <xdr:col>7</xdr:col>
      <xdr:colOff>533400</xdr:colOff>
      <xdr:row>9</xdr:row>
      <xdr:rowOff>0</xdr:rowOff>
    </xdr:to>
    <xdr:sp macro="" textlink="">
      <xdr:nvSpPr>
        <xdr:cNvPr id="2792" name="Line 24">
          <a:extLst>
            <a:ext uri="{FF2B5EF4-FFF2-40B4-BE49-F238E27FC236}">
              <a16:creationId xmlns:a16="http://schemas.microsoft.com/office/drawing/2014/main" id="{8745F79C-CE3A-454B-B63E-4106913B4AE8}"/>
            </a:ext>
          </a:extLst>
        </xdr:cNvPr>
        <xdr:cNvSpPr>
          <a:spLocks noChangeShapeType="1"/>
        </xdr:cNvSpPr>
      </xdr:nvSpPr>
      <xdr:spPr bwMode="auto">
        <a:xfrm>
          <a:off x="4772025" y="162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533400</xdr:colOff>
      <xdr:row>10</xdr:row>
      <xdr:rowOff>9525</xdr:rowOff>
    </xdr:from>
    <xdr:to>
      <xdr:col>7</xdr:col>
      <xdr:colOff>533400</xdr:colOff>
      <xdr:row>11</xdr:row>
      <xdr:rowOff>257175</xdr:rowOff>
    </xdr:to>
    <xdr:sp macro="" textlink="">
      <xdr:nvSpPr>
        <xdr:cNvPr id="4907" name="Line 1">
          <a:extLst>
            <a:ext uri="{FF2B5EF4-FFF2-40B4-BE49-F238E27FC236}">
              <a16:creationId xmlns:a16="http://schemas.microsoft.com/office/drawing/2014/main" id="{81A091A0-8DB1-4B57-8EF2-2820AD0DEAE2}"/>
            </a:ext>
          </a:extLst>
        </xdr:cNvPr>
        <xdr:cNvSpPr>
          <a:spLocks noChangeShapeType="1"/>
        </xdr:cNvSpPr>
      </xdr:nvSpPr>
      <xdr:spPr bwMode="auto">
        <a:xfrm>
          <a:off x="4772025" y="1724025"/>
          <a:ext cx="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9</xdr:row>
      <xdr:rowOff>0</xdr:rowOff>
    </xdr:from>
    <xdr:to>
      <xdr:col>7</xdr:col>
      <xdr:colOff>533400</xdr:colOff>
      <xdr:row>9</xdr:row>
      <xdr:rowOff>0</xdr:rowOff>
    </xdr:to>
    <xdr:sp macro="" textlink="">
      <xdr:nvSpPr>
        <xdr:cNvPr id="4908" name="Line 2">
          <a:extLst>
            <a:ext uri="{FF2B5EF4-FFF2-40B4-BE49-F238E27FC236}">
              <a16:creationId xmlns:a16="http://schemas.microsoft.com/office/drawing/2014/main" id="{B23E3438-898D-4477-B0FF-5F6CB67B21A1}"/>
            </a:ext>
          </a:extLst>
        </xdr:cNvPr>
        <xdr:cNvSpPr>
          <a:spLocks noChangeShapeType="1"/>
        </xdr:cNvSpPr>
      </xdr:nvSpPr>
      <xdr:spPr bwMode="auto">
        <a:xfrm>
          <a:off x="4772025" y="162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9</xdr:row>
      <xdr:rowOff>0</xdr:rowOff>
    </xdr:from>
    <xdr:to>
      <xdr:col>7</xdr:col>
      <xdr:colOff>533400</xdr:colOff>
      <xdr:row>9</xdr:row>
      <xdr:rowOff>0</xdr:rowOff>
    </xdr:to>
    <xdr:sp macro="" textlink="">
      <xdr:nvSpPr>
        <xdr:cNvPr id="4909" name="Line 3">
          <a:extLst>
            <a:ext uri="{FF2B5EF4-FFF2-40B4-BE49-F238E27FC236}">
              <a16:creationId xmlns:a16="http://schemas.microsoft.com/office/drawing/2014/main" id="{C2255399-3067-44C9-B0DD-9AD2E6AF0A67}"/>
            </a:ext>
          </a:extLst>
        </xdr:cNvPr>
        <xdr:cNvSpPr>
          <a:spLocks noChangeShapeType="1"/>
        </xdr:cNvSpPr>
      </xdr:nvSpPr>
      <xdr:spPr bwMode="auto">
        <a:xfrm>
          <a:off x="4772025" y="162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933450</xdr:colOff>
      <xdr:row>6</xdr:row>
      <xdr:rowOff>47625</xdr:rowOff>
    </xdr:from>
    <xdr:to>
      <xdr:col>10</xdr:col>
      <xdr:colOff>19050</xdr:colOff>
      <xdr:row>6</xdr:row>
      <xdr:rowOff>57150</xdr:rowOff>
    </xdr:to>
    <xdr:sp macro="" textlink="">
      <xdr:nvSpPr>
        <xdr:cNvPr id="4910" name="Line 4">
          <a:extLst>
            <a:ext uri="{FF2B5EF4-FFF2-40B4-BE49-F238E27FC236}">
              <a16:creationId xmlns:a16="http://schemas.microsoft.com/office/drawing/2014/main" id="{860C947E-C6AC-4AD0-82BD-72B06AA1AC27}"/>
            </a:ext>
          </a:extLst>
        </xdr:cNvPr>
        <xdr:cNvSpPr>
          <a:spLocks noChangeShapeType="1"/>
        </xdr:cNvSpPr>
      </xdr:nvSpPr>
      <xdr:spPr bwMode="auto">
        <a:xfrm flipV="1">
          <a:off x="2352675" y="1104900"/>
          <a:ext cx="41814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65</xdr:row>
      <xdr:rowOff>9525</xdr:rowOff>
    </xdr:from>
    <xdr:to>
      <xdr:col>7</xdr:col>
      <xdr:colOff>533400</xdr:colOff>
      <xdr:row>66</xdr:row>
      <xdr:rowOff>257175</xdr:rowOff>
    </xdr:to>
    <xdr:sp macro="" textlink="">
      <xdr:nvSpPr>
        <xdr:cNvPr id="4911" name="Line 5">
          <a:extLst>
            <a:ext uri="{FF2B5EF4-FFF2-40B4-BE49-F238E27FC236}">
              <a16:creationId xmlns:a16="http://schemas.microsoft.com/office/drawing/2014/main" id="{23ECCDDA-5517-492F-8684-4F920D609AEE}"/>
            </a:ext>
          </a:extLst>
        </xdr:cNvPr>
        <xdr:cNvSpPr>
          <a:spLocks noChangeShapeType="1"/>
        </xdr:cNvSpPr>
      </xdr:nvSpPr>
      <xdr:spPr bwMode="auto">
        <a:xfrm>
          <a:off x="4772025" y="12573000"/>
          <a:ext cx="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64</xdr:row>
      <xdr:rowOff>0</xdr:rowOff>
    </xdr:from>
    <xdr:to>
      <xdr:col>7</xdr:col>
      <xdr:colOff>533400</xdr:colOff>
      <xdr:row>64</xdr:row>
      <xdr:rowOff>0</xdr:rowOff>
    </xdr:to>
    <xdr:sp macro="" textlink="">
      <xdr:nvSpPr>
        <xdr:cNvPr id="4912" name="Line 6">
          <a:extLst>
            <a:ext uri="{FF2B5EF4-FFF2-40B4-BE49-F238E27FC236}">
              <a16:creationId xmlns:a16="http://schemas.microsoft.com/office/drawing/2014/main" id="{9D630BE8-9946-4C25-833F-8E1B094539C0}"/>
            </a:ext>
          </a:extLst>
        </xdr:cNvPr>
        <xdr:cNvSpPr>
          <a:spLocks noChangeShapeType="1"/>
        </xdr:cNvSpPr>
      </xdr:nvSpPr>
      <xdr:spPr bwMode="auto">
        <a:xfrm>
          <a:off x="4772025" y="1247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65</xdr:row>
      <xdr:rowOff>9525</xdr:rowOff>
    </xdr:from>
    <xdr:to>
      <xdr:col>7</xdr:col>
      <xdr:colOff>533400</xdr:colOff>
      <xdr:row>66</xdr:row>
      <xdr:rowOff>257175</xdr:rowOff>
    </xdr:to>
    <xdr:sp macro="" textlink="">
      <xdr:nvSpPr>
        <xdr:cNvPr id="4913" name="Line 7">
          <a:extLst>
            <a:ext uri="{FF2B5EF4-FFF2-40B4-BE49-F238E27FC236}">
              <a16:creationId xmlns:a16="http://schemas.microsoft.com/office/drawing/2014/main" id="{D79D69F5-6E84-42C2-BE1B-E1712FF07E2F}"/>
            </a:ext>
          </a:extLst>
        </xdr:cNvPr>
        <xdr:cNvSpPr>
          <a:spLocks noChangeShapeType="1"/>
        </xdr:cNvSpPr>
      </xdr:nvSpPr>
      <xdr:spPr bwMode="auto">
        <a:xfrm>
          <a:off x="4772025" y="12573000"/>
          <a:ext cx="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64</xdr:row>
      <xdr:rowOff>0</xdr:rowOff>
    </xdr:from>
    <xdr:to>
      <xdr:col>7</xdr:col>
      <xdr:colOff>533400</xdr:colOff>
      <xdr:row>64</xdr:row>
      <xdr:rowOff>0</xdr:rowOff>
    </xdr:to>
    <xdr:sp macro="" textlink="">
      <xdr:nvSpPr>
        <xdr:cNvPr id="4914" name="Line 8">
          <a:extLst>
            <a:ext uri="{FF2B5EF4-FFF2-40B4-BE49-F238E27FC236}">
              <a16:creationId xmlns:a16="http://schemas.microsoft.com/office/drawing/2014/main" id="{4C3A7733-F62B-40E1-BBD0-37B54A0C6B74}"/>
            </a:ext>
          </a:extLst>
        </xdr:cNvPr>
        <xdr:cNvSpPr>
          <a:spLocks noChangeShapeType="1"/>
        </xdr:cNvSpPr>
      </xdr:nvSpPr>
      <xdr:spPr bwMode="auto">
        <a:xfrm>
          <a:off x="4772025" y="1247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933450</xdr:colOff>
      <xdr:row>6</xdr:row>
      <xdr:rowOff>76200</xdr:rowOff>
    </xdr:from>
    <xdr:to>
      <xdr:col>10</xdr:col>
      <xdr:colOff>19050</xdr:colOff>
      <xdr:row>6</xdr:row>
      <xdr:rowOff>85725</xdr:rowOff>
    </xdr:to>
    <xdr:sp macro="" textlink="">
      <xdr:nvSpPr>
        <xdr:cNvPr id="4915" name="Line 9">
          <a:extLst>
            <a:ext uri="{FF2B5EF4-FFF2-40B4-BE49-F238E27FC236}">
              <a16:creationId xmlns:a16="http://schemas.microsoft.com/office/drawing/2014/main" id="{3D1B4D61-8389-418E-B8EC-6914583A15E6}"/>
            </a:ext>
          </a:extLst>
        </xdr:cNvPr>
        <xdr:cNvSpPr>
          <a:spLocks noChangeShapeType="1"/>
        </xdr:cNvSpPr>
      </xdr:nvSpPr>
      <xdr:spPr bwMode="auto">
        <a:xfrm flipV="1">
          <a:off x="2352675" y="1133475"/>
          <a:ext cx="41814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133350</xdr:colOff>
      <xdr:row>130</xdr:row>
      <xdr:rowOff>19050</xdr:rowOff>
    </xdr:from>
    <xdr:to>
      <xdr:col>13</xdr:col>
      <xdr:colOff>0</xdr:colOff>
      <xdr:row>130</xdr:row>
      <xdr:rowOff>19050</xdr:rowOff>
    </xdr:to>
    <xdr:sp macro="" textlink="">
      <xdr:nvSpPr>
        <xdr:cNvPr id="4916" name="Line 10">
          <a:extLst>
            <a:ext uri="{FF2B5EF4-FFF2-40B4-BE49-F238E27FC236}">
              <a16:creationId xmlns:a16="http://schemas.microsoft.com/office/drawing/2014/main" id="{D26E7B83-25A3-4B79-B97D-8E80A18B44ED}"/>
            </a:ext>
          </a:extLst>
        </xdr:cNvPr>
        <xdr:cNvSpPr>
          <a:spLocks noChangeShapeType="1"/>
        </xdr:cNvSpPr>
      </xdr:nvSpPr>
      <xdr:spPr bwMode="auto">
        <a:xfrm>
          <a:off x="3743325" y="25155525"/>
          <a:ext cx="4600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65</xdr:row>
      <xdr:rowOff>9525</xdr:rowOff>
    </xdr:from>
    <xdr:to>
      <xdr:col>7</xdr:col>
      <xdr:colOff>533400</xdr:colOff>
      <xdr:row>66</xdr:row>
      <xdr:rowOff>257175</xdr:rowOff>
    </xdr:to>
    <xdr:sp macro="" textlink="">
      <xdr:nvSpPr>
        <xdr:cNvPr id="4917" name="Line 11">
          <a:extLst>
            <a:ext uri="{FF2B5EF4-FFF2-40B4-BE49-F238E27FC236}">
              <a16:creationId xmlns:a16="http://schemas.microsoft.com/office/drawing/2014/main" id="{E99453E0-B831-4D81-9BDA-2239497F950D}"/>
            </a:ext>
          </a:extLst>
        </xdr:cNvPr>
        <xdr:cNvSpPr>
          <a:spLocks noChangeShapeType="1"/>
        </xdr:cNvSpPr>
      </xdr:nvSpPr>
      <xdr:spPr bwMode="auto">
        <a:xfrm>
          <a:off x="4772025" y="12573000"/>
          <a:ext cx="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64</xdr:row>
      <xdr:rowOff>0</xdr:rowOff>
    </xdr:from>
    <xdr:to>
      <xdr:col>7</xdr:col>
      <xdr:colOff>533400</xdr:colOff>
      <xdr:row>64</xdr:row>
      <xdr:rowOff>0</xdr:rowOff>
    </xdr:to>
    <xdr:sp macro="" textlink="">
      <xdr:nvSpPr>
        <xdr:cNvPr id="4918" name="Line 12">
          <a:extLst>
            <a:ext uri="{FF2B5EF4-FFF2-40B4-BE49-F238E27FC236}">
              <a16:creationId xmlns:a16="http://schemas.microsoft.com/office/drawing/2014/main" id="{BB559C32-43CB-47EF-B54C-3C863B2F8DE0}"/>
            </a:ext>
          </a:extLst>
        </xdr:cNvPr>
        <xdr:cNvSpPr>
          <a:spLocks noChangeShapeType="1"/>
        </xdr:cNvSpPr>
      </xdr:nvSpPr>
      <xdr:spPr bwMode="auto">
        <a:xfrm>
          <a:off x="4772025" y="1247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65</xdr:row>
      <xdr:rowOff>9525</xdr:rowOff>
    </xdr:from>
    <xdr:to>
      <xdr:col>7</xdr:col>
      <xdr:colOff>533400</xdr:colOff>
      <xdr:row>66</xdr:row>
      <xdr:rowOff>257175</xdr:rowOff>
    </xdr:to>
    <xdr:sp macro="" textlink="">
      <xdr:nvSpPr>
        <xdr:cNvPr id="4919" name="Line 13">
          <a:extLst>
            <a:ext uri="{FF2B5EF4-FFF2-40B4-BE49-F238E27FC236}">
              <a16:creationId xmlns:a16="http://schemas.microsoft.com/office/drawing/2014/main" id="{8E276BCB-DDFD-4A59-A9EA-6C21F4CC4835}"/>
            </a:ext>
          </a:extLst>
        </xdr:cNvPr>
        <xdr:cNvSpPr>
          <a:spLocks noChangeShapeType="1"/>
        </xdr:cNvSpPr>
      </xdr:nvSpPr>
      <xdr:spPr bwMode="auto">
        <a:xfrm>
          <a:off x="4772025" y="12573000"/>
          <a:ext cx="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64</xdr:row>
      <xdr:rowOff>0</xdr:rowOff>
    </xdr:from>
    <xdr:to>
      <xdr:col>7</xdr:col>
      <xdr:colOff>533400</xdr:colOff>
      <xdr:row>64</xdr:row>
      <xdr:rowOff>0</xdr:rowOff>
    </xdr:to>
    <xdr:sp macro="" textlink="">
      <xdr:nvSpPr>
        <xdr:cNvPr id="4920" name="Line 14">
          <a:extLst>
            <a:ext uri="{FF2B5EF4-FFF2-40B4-BE49-F238E27FC236}">
              <a16:creationId xmlns:a16="http://schemas.microsoft.com/office/drawing/2014/main" id="{92DE166E-283E-40BC-A0F5-ECF5A79A686D}"/>
            </a:ext>
          </a:extLst>
        </xdr:cNvPr>
        <xdr:cNvSpPr>
          <a:spLocks noChangeShapeType="1"/>
        </xdr:cNvSpPr>
      </xdr:nvSpPr>
      <xdr:spPr bwMode="auto">
        <a:xfrm>
          <a:off x="4772025" y="1247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923925</xdr:colOff>
      <xdr:row>61</xdr:row>
      <xdr:rowOff>47625</xdr:rowOff>
    </xdr:from>
    <xdr:to>
      <xdr:col>10</xdr:col>
      <xdr:colOff>762000</xdr:colOff>
      <xdr:row>61</xdr:row>
      <xdr:rowOff>47625</xdr:rowOff>
    </xdr:to>
    <xdr:sp macro="" textlink="">
      <xdr:nvSpPr>
        <xdr:cNvPr id="4921" name="Line 15">
          <a:extLst>
            <a:ext uri="{FF2B5EF4-FFF2-40B4-BE49-F238E27FC236}">
              <a16:creationId xmlns:a16="http://schemas.microsoft.com/office/drawing/2014/main" id="{4DF552B7-8397-4C11-A3E9-60EF434A5D4E}"/>
            </a:ext>
          </a:extLst>
        </xdr:cNvPr>
        <xdr:cNvSpPr>
          <a:spLocks noChangeShapeType="1"/>
        </xdr:cNvSpPr>
      </xdr:nvSpPr>
      <xdr:spPr bwMode="auto">
        <a:xfrm>
          <a:off x="2343150" y="11963400"/>
          <a:ext cx="4933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914400</xdr:colOff>
      <xdr:row>61</xdr:row>
      <xdr:rowOff>76200</xdr:rowOff>
    </xdr:from>
    <xdr:to>
      <xdr:col>10</xdr:col>
      <xdr:colOff>762000</xdr:colOff>
      <xdr:row>61</xdr:row>
      <xdr:rowOff>76200</xdr:rowOff>
    </xdr:to>
    <xdr:sp macro="" textlink="">
      <xdr:nvSpPr>
        <xdr:cNvPr id="4922" name="Line 16">
          <a:extLst>
            <a:ext uri="{FF2B5EF4-FFF2-40B4-BE49-F238E27FC236}">
              <a16:creationId xmlns:a16="http://schemas.microsoft.com/office/drawing/2014/main" id="{E06B782C-A2CD-4AED-975A-98C80F420099}"/>
            </a:ext>
          </a:extLst>
        </xdr:cNvPr>
        <xdr:cNvSpPr>
          <a:spLocks noChangeShapeType="1"/>
        </xdr:cNvSpPr>
      </xdr:nvSpPr>
      <xdr:spPr bwMode="auto">
        <a:xfrm>
          <a:off x="2333625" y="11991975"/>
          <a:ext cx="494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65</xdr:row>
      <xdr:rowOff>9525</xdr:rowOff>
    </xdr:from>
    <xdr:to>
      <xdr:col>7</xdr:col>
      <xdr:colOff>533400</xdr:colOff>
      <xdr:row>66</xdr:row>
      <xdr:rowOff>257175</xdr:rowOff>
    </xdr:to>
    <xdr:sp macro="" textlink="">
      <xdr:nvSpPr>
        <xdr:cNvPr id="4923" name="Line 17">
          <a:extLst>
            <a:ext uri="{FF2B5EF4-FFF2-40B4-BE49-F238E27FC236}">
              <a16:creationId xmlns:a16="http://schemas.microsoft.com/office/drawing/2014/main" id="{DB01228E-3C13-4B27-80DD-0C6E2819C86B}"/>
            </a:ext>
          </a:extLst>
        </xdr:cNvPr>
        <xdr:cNvSpPr>
          <a:spLocks noChangeShapeType="1"/>
        </xdr:cNvSpPr>
      </xdr:nvSpPr>
      <xdr:spPr bwMode="auto">
        <a:xfrm>
          <a:off x="4772025" y="12573000"/>
          <a:ext cx="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64</xdr:row>
      <xdr:rowOff>0</xdr:rowOff>
    </xdr:from>
    <xdr:to>
      <xdr:col>7</xdr:col>
      <xdr:colOff>533400</xdr:colOff>
      <xdr:row>64</xdr:row>
      <xdr:rowOff>0</xdr:rowOff>
    </xdr:to>
    <xdr:sp macro="" textlink="">
      <xdr:nvSpPr>
        <xdr:cNvPr id="4924" name="Line 18">
          <a:extLst>
            <a:ext uri="{FF2B5EF4-FFF2-40B4-BE49-F238E27FC236}">
              <a16:creationId xmlns:a16="http://schemas.microsoft.com/office/drawing/2014/main" id="{946C010B-0C57-4398-9B7D-F1AC756A6814}"/>
            </a:ext>
          </a:extLst>
        </xdr:cNvPr>
        <xdr:cNvSpPr>
          <a:spLocks noChangeShapeType="1"/>
        </xdr:cNvSpPr>
      </xdr:nvSpPr>
      <xdr:spPr bwMode="auto">
        <a:xfrm>
          <a:off x="4772025" y="1247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64</xdr:row>
      <xdr:rowOff>0</xdr:rowOff>
    </xdr:from>
    <xdr:to>
      <xdr:col>7</xdr:col>
      <xdr:colOff>533400</xdr:colOff>
      <xdr:row>64</xdr:row>
      <xdr:rowOff>0</xdr:rowOff>
    </xdr:to>
    <xdr:sp macro="" textlink="">
      <xdr:nvSpPr>
        <xdr:cNvPr id="4925" name="Line 19">
          <a:extLst>
            <a:ext uri="{FF2B5EF4-FFF2-40B4-BE49-F238E27FC236}">
              <a16:creationId xmlns:a16="http://schemas.microsoft.com/office/drawing/2014/main" id="{ACAF2546-0DF5-45C0-9FC5-6BC6B4513611}"/>
            </a:ext>
          </a:extLst>
        </xdr:cNvPr>
        <xdr:cNvSpPr>
          <a:spLocks noChangeShapeType="1"/>
        </xdr:cNvSpPr>
      </xdr:nvSpPr>
      <xdr:spPr bwMode="auto">
        <a:xfrm>
          <a:off x="4772025" y="1247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923925</xdr:colOff>
      <xdr:row>61</xdr:row>
      <xdr:rowOff>47625</xdr:rowOff>
    </xdr:from>
    <xdr:to>
      <xdr:col>10</xdr:col>
      <xdr:colOff>762000</xdr:colOff>
      <xdr:row>61</xdr:row>
      <xdr:rowOff>47625</xdr:rowOff>
    </xdr:to>
    <xdr:sp macro="" textlink="">
      <xdr:nvSpPr>
        <xdr:cNvPr id="4926" name="Line 20">
          <a:extLst>
            <a:ext uri="{FF2B5EF4-FFF2-40B4-BE49-F238E27FC236}">
              <a16:creationId xmlns:a16="http://schemas.microsoft.com/office/drawing/2014/main" id="{963D78E6-D812-4704-B672-1534473BF0EF}"/>
            </a:ext>
          </a:extLst>
        </xdr:cNvPr>
        <xdr:cNvSpPr>
          <a:spLocks noChangeShapeType="1"/>
        </xdr:cNvSpPr>
      </xdr:nvSpPr>
      <xdr:spPr bwMode="auto">
        <a:xfrm>
          <a:off x="2343150" y="11963400"/>
          <a:ext cx="4933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914400</xdr:colOff>
      <xdr:row>61</xdr:row>
      <xdr:rowOff>76200</xdr:rowOff>
    </xdr:from>
    <xdr:to>
      <xdr:col>10</xdr:col>
      <xdr:colOff>762000</xdr:colOff>
      <xdr:row>61</xdr:row>
      <xdr:rowOff>76200</xdr:rowOff>
    </xdr:to>
    <xdr:sp macro="" textlink="">
      <xdr:nvSpPr>
        <xdr:cNvPr id="4927" name="Line 21">
          <a:extLst>
            <a:ext uri="{FF2B5EF4-FFF2-40B4-BE49-F238E27FC236}">
              <a16:creationId xmlns:a16="http://schemas.microsoft.com/office/drawing/2014/main" id="{FFBCD053-722C-4886-9481-FBFC82A85DDB}"/>
            </a:ext>
          </a:extLst>
        </xdr:cNvPr>
        <xdr:cNvSpPr>
          <a:spLocks noChangeShapeType="1"/>
        </xdr:cNvSpPr>
      </xdr:nvSpPr>
      <xdr:spPr bwMode="auto">
        <a:xfrm>
          <a:off x="2333625" y="11991975"/>
          <a:ext cx="494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10</xdr:row>
      <xdr:rowOff>9525</xdr:rowOff>
    </xdr:from>
    <xdr:to>
      <xdr:col>7</xdr:col>
      <xdr:colOff>533400</xdr:colOff>
      <xdr:row>11</xdr:row>
      <xdr:rowOff>257175</xdr:rowOff>
    </xdr:to>
    <xdr:sp macro="" textlink="">
      <xdr:nvSpPr>
        <xdr:cNvPr id="4928" name="Line 22">
          <a:extLst>
            <a:ext uri="{FF2B5EF4-FFF2-40B4-BE49-F238E27FC236}">
              <a16:creationId xmlns:a16="http://schemas.microsoft.com/office/drawing/2014/main" id="{8C2A4B94-C87E-4B4F-BC38-95099552A389}"/>
            </a:ext>
          </a:extLst>
        </xdr:cNvPr>
        <xdr:cNvSpPr>
          <a:spLocks noChangeShapeType="1"/>
        </xdr:cNvSpPr>
      </xdr:nvSpPr>
      <xdr:spPr bwMode="auto">
        <a:xfrm>
          <a:off x="4772025" y="1724025"/>
          <a:ext cx="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9</xdr:row>
      <xdr:rowOff>0</xdr:rowOff>
    </xdr:from>
    <xdr:to>
      <xdr:col>7</xdr:col>
      <xdr:colOff>533400</xdr:colOff>
      <xdr:row>9</xdr:row>
      <xdr:rowOff>0</xdr:rowOff>
    </xdr:to>
    <xdr:sp macro="" textlink="">
      <xdr:nvSpPr>
        <xdr:cNvPr id="4929" name="Line 23">
          <a:extLst>
            <a:ext uri="{FF2B5EF4-FFF2-40B4-BE49-F238E27FC236}">
              <a16:creationId xmlns:a16="http://schemas.microsoft.com/office/drawing/2014/main" id="{6F87106E-CBA0-4B70-967B-07CCE1184069}"/>
            </a:ext>
          </a:extLst>
        </xdr:cNvPr>
        <xdr:cNvSpPr>
          <a:spLocks noChangeShapeType="1"/>
        </xdr:cNvSpPr>
      </xdr:nvSpPr>
      <xdr:spPr bwMode="auto">
        <a:xfrm>
          <a:off x="4772025" y="162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9</xdr:row>
      <xdr:rowOff>0</xdr:rowOff>
    </xdr:from>
    <xdr:to>
      <xdr:col>7</xdr:col>
      <xdr:colOff>533400</xdr:colOff>
      <xdr:row>9</xdr:row>
      <xdr:rowOff>0</xdr:rowOff>
    </xdr:to>
    <xdr:sp macro="" textlink="">
      <xdr:nvSpPr>
        <xdr:cNvPr id="4930" name="Line 24">
          <a:extLst>
            <a:ext uri="{FF2B5EF4-FFF2-40B4-BE49-F238E27FC236}">
              <a16:creationId xmlns:a16="http://schemas.microsoft.com/office/drawing/2014/main" id="{74DF5A5C-421C-4206-BD80-79401E218053}"/>
            </a:ext>
          </a:extLst>
        </xdr:cNvPr>
        <xdr:cNvSpPr>
          <a:spLocks noChangeShapeType="1"/>
        </xdr:cNvSpPr>
      </xdr:nvSpPr>
      <xdr:spPr bwMode="auto">
        <a:xfrm>
          <a:off x="4772025" y="162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10</xdr:row>
      <xdr:rowOff>9525</xdr:rowOff>
    </xdr:from>
    <xdr:to>
      <xdr:col>7</xdr:col>
      <xdr:colOff>533400</xdr:colOff>
      <xdr:row>11</xdr:row>
      <xdr:rowOff>257175</xdr:rowOff>
    </xdr:to>
    <xdr:sp macro="" textlink="">
      <xdr:nvSpPr>
        <xdr:cNvPr id="4931" name="Line 25">
          <a:extLst>
            <a:ext uri="{FF2B5EF4-FFF2-40B4-BE49-F238E27FC236}">
              <a16:creationId xmlns:a16="http://schemas.microsoft.com/office/drawing/2014/main" id="{B58F79FC-D960-4CCD-9B01-2EAFD5FE4BD4}"/>
            </a:ext>
          </a:extLst>
        </xdr:cNvPr>
        <xdr:cNvSpPr>
          <a:spLocks noChangeShapeType="1"/>
        </xdr:cNvSpPr>
      </xdr:nvSpPr>
      <xdr:spPr bwMode="auto">
        <a:xfrm>
          <a:off x="4772025" y="1724025"/>
          <a:ext cx="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9</xdr:row>
      <xdr:rowOff>0</xdr:rowOff>
    </xdr:from>
    <xdr:to>
      <xdr:col>7</xdr:col>
      <xdr:colOff>533400</xdr:colOff>
      <xdr:row>9</xdr:row>
      <xdr:rowOff>0</xdr:rowOff>
    </xdr:to>
    <xdr:sp macro="" textlink="">
      <xdr:nvSpPr>
        <xdr:cNvPr id="4932" name="Line 26">
          <a:extLst>
            <a:ext uri="{FF2B5EF4-FFF2-40B4-BE49-F238E27FC236}">
              <a16:creationId xmlns:a16="http://schemas.microsoft.com/office/drawing/2014/main" id="{005579D8-2498-4F2C-A10F-FCD0C0C91855}"/>
            </a:ext>
          </a:extLst>
        </xdr:cNvPr>
        <xdr:cNvSpPr>
          <a:spLocks noChangeShapeType="1"/>
        </xdr:cNvSpPr>
      </xdr:nvSpPr>
      <xdr:spPr bwMode="auto">
        <a:xfrm>
          <a:off x="4772025" y="162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9</xdr:row>
      <xdr:rowOff>0</xdr:rowOff>
    </xdr:from>
    <xdr:to>
      <xdr:col>7</xdr:col>
      <xdr:colOff>533400</xdr:colOff>
      <xdr:row>9</xdr:row>
      <xdr:rowOff>0</xdr:rowOff>
    </xdr:to>
    <xdr:sp macro="" textlink="">
      <xdr:nvSpPr>
        <xdr:cNvPr id="4933" name="Line 27">
          <a:extLst>
            <a:ext uri="{FF2B5EF4-FFF2-40B4-BE49-F238E27FC236}">
              <a16:creationId xmlns:a16="http://schemas.microsoft.com/office/drawing/2014/main" id="{AD3A07D0-1A58-4237-BCC5-337061444494}"/>
            </a:ext>
          </a:extLst>
        </xdr:cNvPr>
        <xdr:cNvSpPr>
          <a:spLocks noChangeShapeType="1"/>
        </xdr:cNvSpPr>
      </xdr:nvSpPr>
      <xdr:spPr bwMode="auto">
        <a:xfrm>
          <a:off x="4772025" y="162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CFF"/>
  </sheetPr>
  <dimension ref="B1:N21"/>
  <sheetViews>
    <sheetView tabSelected="1" zoomScaleNormal="100" workbookViewId="0">
      <selection activeCell="J7" sqref="J7"/>
    </sheetView>
  </sheetViews>
  <sheetFormatPr defaultRowHeight="13.5" x14ac:dyDescent="0.15"/>
  <cols>
    <col min="2" max="2" width="11.75" customWidth="1"/>
    <col min="3" max="3" width="5.625" customWidth="1"/>
    <col min="4" max="4" width="11.875" customWidth="1"/>
    <col min="5" max="5" width="4.625" customWidth="1"/>
    <col min="9" max="9" width="14.5" customWidth="1"/>
  </cols>
  <sheetData>
    <row r="1" spans="2:14" ht="14.25" thickBot="1" x14ac:dyDescent="0.2"/>
    <row r="2" spans="2:14" ht="32.25" customHeight="1" thickTop="1" thickBot="1" x14ac:dyDescent="0.3">
      <c r="B2" s="194" t="str">
        <f>"第"&amp;DBCS(L2)&amp;"回 "&amp;"浜田市陸協記録会　参加申込　　申込者等基本入力"</f>
        <v>第１回 浜田市陸協記録会　参加申込　　申込者等基本入力</v>
      </c>
      <c r="C2" s="195"/>
      <c r="D2" s="195"/>
      <c r="E2" s="195"/>
      <c r="F2" s="195"/>
      <c r="G2" s="195"/>
      <c r="H2" s="196"/>
      <c r="I2" s="197"/>
      <c r="K2" s="157" t="s">
        <v>292</v>
      </c>
      <c r="L2" s="159">
        <v>1</v>
      </c>
      <c r="M2" s="158" t="s">
        <v>293</v>
      </c>
      <c r="N2" s="160" t="s">
        <v>294</v>
      </c>
    </row>
    <row r="3" spans="2:14" ht="14.25" thickTop="1" x14ac:dyDescent="0.15"/>
    <row r="4" spans="2:14" ht="17.25" x14ac:dyDescent="0.15">
      <c r="D4" s="207" t="s">
        <v>90</v>
      </c>
      <c r="E4" s="208"/>
      <c r="F4" s="209"/>
    </row>
    <row r="6" spans="2:14" x14ac:dyDescent="0.15">
      <c r="D6" s="136"/>
      <c r="F6" s="130" t="s">
        <v>78</v>
      </c>
    </row>
    <row r="8" spans="2:14" ht="28.5" customHeight="1" x14ac:dyDescent="0.15">
      <c r="B8" s="137" t="s">
        <v>79</v>
      </c>
      <c r="C8" s="138"/>
      <c r="D8" s="204"/>
      <c r="E8" s="205"/>
      <c r="F8" s="205"/>
      <c r="G8" s="205"/>
      <c r="H8" s="205"/>
      <c r="I8" s="206"/>
      <c r="J8" s="155" t="s">
        <v>285</v>
      </c>
    </row>
    <row r="9" spans="2:14" ht="26.25" customHeight="1" x14ac:dyDescent="0.15">
      <c r="B9" s="137" t="s">
        <v>86</v>
      </c>
      <c r="C9" s="139" t="s">
        <v>83</v>
      </c>
      <c r="D9" s="140"/>
      <c r="E9" s="141" t="s">
        <v>86</v>
      </c>
      <c r="F9" s="198"/>
      <c r="G9" s="199"/>
      <c r="H9" s="199"/>
      <c r="I9" s="200"/>
    </row>
    <row r="10" spans="2:14" ht="36" customHeight="1" x14ac:dyDescent="0.15">
      <c r="B10" s="156" t="s">
        <v>286</v>
      </c>
      <c r="C10" s="142"/>
      <c r="D10" s="201"/>
      <c r="E10" s="202"/>
      <c r="F10" s="203"/>
    </row>
    <row r="11" spans="2:14" ht="40.5" customHeight="1" x14ac:dyDescent="0.15">
      <c r="B11" s="185" t="s">
        <v>80</v>
      </c>
      <c r="C11" s="139" t="s">
        <v>84</v>
      </c>
      <c r="D11" s="193"/>
      <c r="E11" s="183"/>
      <c r="F11" s="184"/>
    </row>
    <row r="12" spans="2:14" ht="40.5" customHeight="1" x14ac:dyDescent="0.15">
      <c r="B12" s="186"/>
      <c r="C12" s="139" t="s">
        <v>91</v>
      </c>
      <c r="D12" s="187"/>
      <c r="E12" s="188"/>
      <c r="F12" s="189"/>
      <c r="G12" s="180" t="s">
        <v>280</v>
      </c>
      <c r="H12" s="181"/>
      <c r="I12" s="181"/>
    </row>
    <row r="13" spans="2:14" ht="40.5" customHeight="1" x14ac:dyDescent="0.15">
      <c r="B13" s="151" t="s">
        <v>279</v>
      </c>
      <c r="C13" s="139"/>
      <c r="D13" s="182"/>
      <c r="E13" s="183"/>
      <c r="F13" s="184"/>
      <c r="G13" s="180" t="s">
        <v>281</v>
      </c>
      <c r="H13" s="181"/>
      <c r="I13" s="181"/>
    </row>
    <row r="14" spans="2:14" ht="40.5" customHeight="1" x14ac:dyDescent="0.15">
      <c r="B14" s="151" t="s">
        <v>283</v>
      </c>
      <c r="C14" s="139"/>
      <c r="D14" s="190">
        <f>+中男子一覧印刷用!K58</f>
        <v>0</v>
      </c>
      <c r="E14" s="191"/>
      <c r="F14" s="192"/>
      <c r="G14" s="180" t="s">
        <v>284</v>
      </c>
      <c r="H14" s="181"/>
      <c r="I14" s="181"/>
    </row>
    <row r="15" spans="2:14" ht="28.5" customHeight="1" x14ac:dyDescent="0.15">
      <c r="B15" s="152"/>
      <c r="C15" s="139"/>
      <c r="D15" s="153"/>
      <c r="E15" s="153"/>
      <c r="F15" s="153"/>
      <c r="G15" s="154"/>
    </row>
    <row r="16" spans="2:14" ht="21" customHeight="1" x14ac:dyDescent="0.15">
      <c r="D16" s="143" t="s">
        <v>81</v>
      </c>
    </row>
    <row r="17" spans="2:9" x14ac:dyDescent="0.15">
      <c r="B17" s="168" t="s">
        <v>82</v>
      </c>
      <c r="D17" s="171"/>
      <c r="E17" s="172"/>
      <c r="F17" s="172"/>
      <c r="G17" s="172"/>
      <c r="H17" s="172"/>
      <c r="I17" s="173"/>
    </row>
    <row r="18" spans="2:9" x14ac:dyDescent="0.15">
      <c r="B18" s="169"/>
      <c r="D18" s="174"/>
      <c r="E18" s="175"/>
      <c r="F18" s="175"/>
      <c r="G18" s="175"/>
      <c r="H18" s="175"/>
      <c r="I18" s="176"/>
    </row>
    <row r="19" spans="2:9" x14ac:dyDescent="0.15">
      <c r="B19" s="169"/>
      <c r="D19" s="174"/>
      <c r="E19" s="175"/>
      <c r="F19" s="175"/>
      <c r="G19" s="175"/>
      <c r="H19" s="175"/>
      <c r="I19" s="176"/>
    </row>
    <row r="20" spans="2:9" x14ac:dyDescent="0.15">
      <c r="B20" s="169"/>
      <c r="D20" s="174"/>
      <c r="E20" s="175"/>
      <c r="F20" s="175"/>
      <c r="G20" s="175"/>
      <c r="H20" s="175"/>
      <c r="I20" s="176"/>
    </row>
    <row r="21" spans="2:9" x14ac:dyDescent="0.15">
      <c r="B21" s="170"/>
      <c r="D21" s="177"/>
      <c r="E21" s="178"/>
      <c r="F21" s="178"/>
      <c r="G21" s="178"/>
      <c r="H21" s="178"/>
      <c r="I21" s="179"/>
    </row>
  </sheetData>
  <mergeCells count="15">
    <mergeCell ref="B2:I2"/>
    <mergeCell ref="F9:I9"/>
    <mergeCell ref="D10:F10"/>
    <mergeCell ref="D8:I8"/>
    <mergeCell ref="D4:F4"/>
    <mergeCell ref="G12:I12"/>
    <mergeCell ref="B11:B12"/>
    <mergeCell ref="D12:F12"/>
    <mergeCell ref="D14:F14"/>
    <mergeCell ref="D11:F11"/>
    <mergeCell ref="B17:B21"/>
    <mergeCell ref="D17:I21"/>
    <mergeCell ref="G14:I14"/>
    <mergeCell ref="D13:F13"/>
    <mergeCell ref="G13:I13"/>
  </mergeCells>
  <phoneticPr fontId="2"/>
  <printOptions horizontalCentered="1" verticalCentere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4"/>
  </sheetPr>
  <dimension ref="A1:AA329"/>
  <sheetViews>
    <sheetView zoomScaleNormal="100" workbookViewId="0">
      <pane xSplit="5" ySplit="8" topLeftCell="F9" activePane="bottomRight" state="frozen"/>
      <selection pane="topRight" activeCell="E1" sqref="E1"/>
      <selection pane="bottomLeft" activeCell="A8" sqref="A8"/>
      <selection pane="bottomRight" activeCell="A6" sqref="A6"/>
    </sheetView>
  </sheetViews>
  <sheetFormatPr defaultRowHeight="13.5" x14ac:dyDescent="0.15"/>
  <cols>
    <col min="1" max="1" width="6.5" customWidth="1"/>
    <col min="2" max="2" width="7.625" customWidth="1"/>
    <col min="3" max="3" width="13.375" customWidth="1"/>
    <col min="4" max="4" width="16.875" customWidth="1"/>
    <col min="5" max="5" width="4.375" customWidth="1"/>
    <col min="6" max="6" width="11.375" customWidth="1"/>
    <col min="7" max="7" width="43.125" customWidth="1"/>
    <col min="8" max="8" width="2.375" customWidth="1"/>
    <col min="9" max="9" width="5.625" customWidth="1"/>
    <col min="10" max="10" width="2.625" customWidth="1"/>
    <col min="11" max="11" width="4.875" customWidth="1"/>
    <col min="12" max="12" width="2.5" customWidth="1"/>
    <col min="13" max="13" width="4.875" customWidth="1"/>
    <col min="14" max="14" width="2.5" customWidth="1"/>
    <col min="15" max="15" width="4.875" customWidth="1"/>
    <col min="16" max="16" width="3" customWidth="1"/>
    <col min="17" max="17" width="10.25" customWidth="1"/>
    <col min="18" max="35" width="4.125" customWidth="1"/>
    <col min="36" max="36" width="5.25" customWidth="1"/>
    <col min="41" max="41" width="7.875" customWidth="1"/>
    <col min="42" max="42" width="13.625" customWidth="1"/>
    <col min="43" max="43" width="5.25" customWidth="1"/>
    <col min="48" max="48" width="7.875" customWidth="1"/>
    <col min="49" max="49" width="13.625" customWidth="1"/>
    <col min="50" max="50" width="5.25" customWidth="1"/>
  </cols>
  <sheetData>
    <row r="1" spans="1:27" ht="13.5" customHeight="1" x14ac:dyDescent="0.15">
      <c r="B1" s="212" t="str">
        <f>"第"&amp;DBCS('必ず入力してください!!'!L2)&amp;"回　"&amp;"浜田市陸協記録会 参加申込シート (中学校男子)"</f>
        <v>第１回　浜田市陸協記録会 参加申込シート (中学校男子)</v>
      </c>
      <c r="C1" s="212"/>
      <c r="D1" s="212"/>
      <c r="E1" s="212"/>
      <c r="F1" s="212"/>
      <c r="G1" s="212"/>
    </row>
    <row r="2" spans="1:27" x14ac:dyDescent="0.15">
      <c r="B2">
        <v>1</v>
      </c>
      <c r="C2">
        <f>B2+1</f>
        <v>2</v>
      </c>
      <c r="D2">
        <f t="shared" ref="D2:AA2" si="0">C2+1</f>
        <v>3</v>
      </c>
      <c r="E2">
        <f t="shared" si="0"/>
        <v>4</v>
      </c>
      <c r="F2">
        <f t="shared" si="0"/>
        <v>5</v>
      </c>
      <c r="G2" s="28">
        <f t="shared" si="0"/>
        <v>6</v>
      </c>
      <c r="H2">
        <f t="shared" si="0"/>
        <v>7</v>
      </c>
      <c r="I2">
        <f t="shared" si="0"/>
        <v>8</v>
      </c>
      <c r="J2">
        <f t="shared" si="0"/>
        <v>9</v>
      </c>
      <c r="K2">
        <f t="shared" si="0"/>
        <v>10</v>
      </c>
      <c r="L2">
        <f t="shared" si="0"/>
        <v>11</v>
      </c>
      <c r="M2">
        <f t="shared" si="0"/>
        <v>12</v>
      </c>
      <c r="N2">
        <f t="shared" si="0"/>
        <v>13</v>
      </c>
      <c r="O2">
        <f t="shared" si="0"/>
        <v>14</v>
      </c>
      <c r="P2">
        <f t="shared" si="0"/>
        <v>15</v>
      </c>
      <c r="Q2">
        <f t="shared" si="0"/>
        <v>16</v>
      </c>
      <c r="R2">
        <f t="shared" si="0"/>
        <v>17</v>
      </c>
      <c r="S2">
        <f t="shared" si="0"/>
        <v>18</v>
      </c>
      <c r="T2">
        <f t="shared" si="0"/>
        <v>19</v>
      </c>
      <c r="U2">
        <f t="shared" si="0"/>
        <v>20</v>
      </c>
      <c r="V2">
        <f t="shared" si="0"/>
        <v>21</v>
      </c>
      <c r="W2">
        <f t="shared" si="0"/>
        <v>22</v>
      </c>
      <c r="X2">
        <f t="shared" si="0"/>
        <v>23</v>
      </c>
      <c r="Y2">
        <f t="shared" si="0"/>
        <v>24</v>
      </c>
      <c r="Z2">
        <f t="shared" si="0"/>
        <v>25</v>
      </c>
      <c r="AA2">
        <f t="shared" si="0"/>
        <v>26</v>
      </c>
    </row>
    <row r="3" spans="1:27" x14ac:dyDescent="0.15">
      <c r="B3" t="s">
        <v>52</v>
      </c>
      <c r="C3" s="26"/>
      <c r="D3" s="27" t="s">
        <v>49</v>
      </c>
    </row>
    <row r="4" spans="1:27" x14ac:dyDescent="0.15">
      <c r="B4" s="80"/>
      <c r="C4" s="27" t="s">
        <v>53</v>
      </c>
      <c r="D4" s="27"/>
    </row>
    <row r="5" spans="1:27" ht="13.5" customHeight="1" x14ac:dyDescent="0.15">
      <c r="B5" s="80"/>
      <c r="C5" s="28"/>
      <c r="F5" s="8"/>
      <c r="H5" s="72" t="s">
        <v>54</v>
      </c>
      <c r="I5" s="9"/>
      <c r="J5" s="12"/>
      <c r="K5" s="13"/>
      <c r="L5" s="12"/>
      <c r="M5" s="13"/>
      <c r="N5" s="12"/>
      <c r="O5" s="13"/>
    </row>
    <row r="6" spans="1:27" ht="13.5" customHeight="1" x14ac:dyDescent="0.15">
      <c r="B6" s="71" t="s">
        <v>296</v>
      </c>
      <c r="C6" s="22"/>
      <c r="D6" s="22"/>
      <c r="E6" s="22"/>
      <c r="F6" s="135" t="s">
        <v>77</v>
      </c>
      <c r="G6" s="6"/>
      <c r="H6" s="10"/>
      <c r="I6" s="11"/>
      <c r="J6" s="10"/>
      <c r="K6" s="11"/>
      <c r="L6" s="10"/>
      <c r="M6" s="11"/>
      <c r="N6" s="10"/>
      <c r="O6" s="11"/>
      <c r="S6" s="1"/>
      <c r="T6" s="1"/>
      <c r="U6" s="1"/>
      <c r="V6" s="1"/>
      <c r="W6" s="1"/>
      <c r="X6" s="1"/>
      <c r="Y6" s="1"/>
      <c r="Z6" s="1"/>
      <c r="AA6" s="1"/>
    </row>
    <row r="7" spans="1:27" ht="27" customHeight="1" x14ac:dyDescent="0.15">
      <c r="B7" s="4" t="s">
        <v>295</v>
      </c>
      <c r="C7" s="5" t="s">
        <v>30</v>
      </c>
      <c r="D7" s="25" t="s">
        <v>48</v>
      </c>
      <c r="E7" s="5" t="s">
        <v>29</v>
      </c>
      <c r="F7" s="21" t="s">
        <v>278</v>
      </c>
      <c r="G7" s="7" t="s">
        <v>44</v>
      </c>
      <c r="H7" s="210" t="s">
        <v>38</v>
      </c>
      <c r="I7" s="213"/>
      <c r="J7" s="210" t="s">
        <v>287</v>
      </c>
      <c r="K7" s="213"/>
      <c r="L7" s="210" t="s">
        <v>71</v>
      </c>
      <c r="M7" s="211"/>
      <c r="N7" s="210" t="s">
        <v>92</v>
      </c>
      <c r="O7" s="211"/>
      <c r="Q7" s="150" t="s">
        <v>70</v>
      </c>
      <c r="S7" s="2"/>
      <c r="T7" s="2" t="s">
        <v>291</v>
      </c>
      <c r="U7" s="2"/>
      <c r="V7" s="2"/>
      <c r="W7" s="2"/>
      <c r="X7" s="2"/>
      <c r="Y7" s="2"/>
      <c r="Z7" s="2"/>
    </row>
    <row r="8" spans="1:27" ht="14.25" customHeight="1" x14ac:dyDescent="0.15">
      <c r="A8" s="29" t="s">
        <v>36</v>
      </c>
      <c r="B8" s="30">
        <v>4801</v>
      </c>
      <c r="C8" s="30" t="s">
        <v>35</v>
      </c>
      <c r="D8" s="31" t="s">
        <v>76</v>
      </c>
      <c r="E8" s="162">
        <v>1</v>
      </c>
      <c r="F8" s="32" t="str">
        <f>IF(B8="","",VLOOKUP(B8,中学校名!$B$3:$D$120,2,TRUE))</f>
        <v>浜田一中</v>
      </c>
      <c r="G8" s="144" t="str">
        <f>T(T8)&amp;T(U8)&amp;T(V8)&amp;T(W8)</f>
        <v>走高跳．走幅跳．砲丸投．ジャベリック．</v>
      </c>
      <c r="H8" s="33" t="s">
        <v>34</v>
      </c>
      <c r="I8" s="34" t="s">
        <v>39</v>
      </c>
      <c r="J8" s="33" t="s">
        <v>34</v>
      </c>
      <c r="K8" s="34" t="s">
        <v>288</v>
      </c>
      <c r="L8" s="33" t="s">
        <v>34</v>
      </c>
      <c r="M8" s="34" t="s">
        <v>43</v>
      </c>
      <c r="N8" s="33" t="s">
        <v>34</v>
      </c>
      <c r="O8" s="34" t="s">
        <v>46</v>
      </c>
      <c r="Q8" s="93">
        <f t="shared" ref="Q8:Q71" si="1">IF(COUNTIF(H8:O8,"○")=0,"",COUNTIF(H8:O8,"○"))</f>
        <v>4</v>
      </c>
      <c r="T8" t="str">
        <f>IF(H8="○","走高跳．","")</f>
        <v>走高跳．</v>
      </c>
      <c r="U8" t="str">
        <f>IF(J8="○","走幅跳．","")</f>
        <v>走幅跳．</v>
      </c>
      <c r="V8" t="str">
        <f>IF(L8="○","砲丸投．","")</f>
        <v>砲丸投．</v>
      </c>
      <c r="W8" t="str">
        <f>IF(N8="○","ジャベリック．","")</f>
        <v>ジャベリック．</v>
      </c>
    </row>
    <row r="9" spans="1:27" x14ac:dyDescent="0.15">
      <c r="A9" s="20">
        <v>1</v>
      </c>
      <c r="B9" s="48"/>
      <c r="C9" s="50"/>
      <c r="D9" s="44"/>
      <c r="E9" s="163"/>
      <c r="F9" s="66" t="str">
        <f>IF(B9="","",VLOOKUP(B9,中学校名!$B$3:$D$120,2,TRUE))</f>
        <v/>
      </c>
      <c r="G9" s="145" t="str">
        <f>T(T9)&amp;T(U9)&amp;T(V9)&amp;T(W9)</f>
        <v/>
      </c>
      <c r="H9" s="37"/>
      <c r="I9" s="38"/>
      <c r="J9" s="38"/>
      <c r="K9" s="38"/>
      <c r="L9" s="38"/>
      <c r="M9" s="38"/>
      <c r="N9" s="38"/>
      <c r="O9" s="38"/>
      <c r="Q9" s="93" t="str">
        <f t="shared" si="1"/>
        <v/>
      </c>
      <c r="T9" t="str">
        <f t="shared" ref="T9:T72" si="2">IF(H9="○","走高跳．","")</f>
        <v/>
      </c>
      <c r="U9" t="str">
        <f t="shared" ref="U9:U72" si="3">IF(J9="○","走幅跳．","")</f>
        <v/>
      </c>
      <c r="V9" t="str">
        <f t="shared" ref="V9:V72" si="4">IF(L9="○","砲丸投．","")</f>
        <v/>
      </c>
      <c r="W9" t="str">
        <f t="shared" ref="W9:W72" si="5">IF(N9="○","ジャベリック．","")</f>
        <v/>
      </c>
    </row>
    <row r="10" spans="1:27" x14ac:dyDescent="0.15">
      <c r="A10" s="35">
        <f>IF(COUNTIF($C$9:$C$208,C10)&gt;=2,$A$221,A9+1)</f>
        <v>2</v>
      </c>
      <c r="B10" s="46"/>
      <c r="C10" s="51"/>
      <c r="D10" s="45"/>
      <c r="E10" s="164"/>
      <c r="F10" s="67" t="str">
        <f>IF(B10="","",VLOOKUP(B10,中学校名!$B$3:$D$120,2,TRUE))</f>
        <v/>
      </c>
      <c r="G10" s="146" t="str">
        <f t="shared" ref="G10:G73" si="6">T(T10)&amp;T(U10)&amp;T(V10)&amp;T(W10)</f>
        <v/>
      </c>
      <c r="H10" s="39"/>
      <c r="I10" s="40"/>
      <c r="J10" s="40"/>
      <c r="K10" s="40"/>
      <c r="L10" s="40"/>
      <c r="M10" s="40"/>
      <c r="N10" s="40"/>
      <c r="O10" s="40"/>
      <c r="Q10" s="93" t="str">
        <f t="shared" si="1"/>
        <v/>
      </c>
      <c r="T10" t="str">
        <f t="shared" si="2"/>
        <v/>
      </c>
      <c r="U10" t="str">
        <f t="shared" si="3"/>
        <v/>
      </c>
      <c r="V10" t="str">
        <f t="shared" si="4"/>
        <v/>
      </c>
      <c r="W10" t="str">
        <f t="shared" si="5"/>
        <v/>
      </c>
    </row>
    <row r="11" spans="1:27" x14ac:dyDescent="0.15">
      <c r="A11" s="20">
        <f t="shared" ref="A11:A74" si="7">IF(COUNTIF($C$9:$C$208,C11)&gt;=2,$A$221,A10+1)</f>
        <v>3</v>
      </c>
      <c r="B11" s="46"/>
      <c r="C11" s="51"/>
      <c r="D11" s="45"/>
      <c r="E11" s="164"/>
      <c r="F11" s="67" t="str">
        <f>IF(B11="","",VLOOKUP(B11,中学校名!$B$3:$D$120,2,TRUE))</f>
        <v/>
      </c>
      <c r="G11" s="146" t="str">
        <f t="shared" si="6"/>
        <v/>
      </c>
      <c r="H11" s="39"/>
      <c r="I11" s="40"/>
      <c r="J11" s="40"/>
      <c r="K11" s="40"/>
      <c r="L11" s="40"/>
      <c r="M11" s="40"/>
      <c r="N11" s="40"/>
      <c r="O11" s="40"/>
      <c r="Q11" s="93" t="str">
        <f t="shared" si="1"/>
        <v/>
      </c>
      <c r="T11" t="str">
        <f t="shared" si="2"/>
        <v/>
      </c>
      <c r="U11" t="str">
        <f t="shared" si="3"/>
        <v/>
      </c>
      <c r="V11" t="str">
        <f t="shared" si="4"/>
        <v/>
      </c>
      <c r="W11" t="str">
        <f t="shared" si="5"/>
        <v/>
      </c>
    </row>
    <row r="12" spans="1:27" x14ac:dyDescent="0.15">
      <c r="A12" s="20">
        <f t="shared" si="7"/>
        <v>4</v>
      </c>
      <c r="B12" s="46"/>
      <c r="C12" s="51"/>
      <c r="D12" s="45"/>
      <c r="E12" s="164"/>
      <c r="F12" s="67" t="str">
        <f>IF(B12="","",VLOOKUP(B12,中学校名!$B$3:$D$120,2,TRUE))</f>
        <v/>
      </c>
      <c r="G12" s="146" t="str">
        <f t="shared" si="6"/>
        <v/>
      </c>
      <c r="H12" s="39"/>
      <c r="I12" s="40"/>
      <c r="J12" s="40"/>
      <c r="K12" s="40"/>
      <c r="L12" s="40"/>
      <c r="M12" s="40"/>
      <c r="N12" s="40"/>
      <c r="O12" s="40"/>
      <c r="Q12" s="93" t="str">
        <f t="shared" si="1"/>
        <v/>
      </c>
      <c r="T12" t="str">
        <f t="shared" si="2"/>
        <v/>
      </c>
      <c r="U12" t="str">
        <f t="shared" si="3"/>
        <v/>
      </c>
      <c r="V12" t="str">
        <f t="shared" si="4"/>
        <v/>
      </c>
      <c r="W12" t="str">
        <f t="shared" si="5"/>
        <v/>
      </c>
    </row>
    <row r="13" spans="1:27" x14ac:dyDescent="0.15">
      <c r="A13" s="20">
        <f t="shared" si="7"/>
        <v>5</v>
      </c>
      <c r="B13" s="46"/>
      <c r="C13" s="51"/>
      <c r="D13" s="45"/>
      <c r="E13" s="164"/>
      <c r="F13" s="67" t="str">
        <f>IF(B13="","",VLOOKUP(B13,中学校名!$B$3:$D$120,2,TRUE))</f>
        <v/>
      </c>
      <c r="G13" s="146" t="str">
        <f t="shared" si="6"/>
        <v/>
      </c>
      <c r="H13" s="39"/>
      <c r="I13" s="40"/>
      <c r="J13" s="40"/>
      <c r="K13" s="40"/>
      <c r="L13" s="40"/>
      <c r="M13" s="40"/>
      <c r="N13" s="40"/>
      <c r="O13" s="40"/>
      <c r="Q13" s="93" t="str">
        <f t="shared" si="1"/>
        <v/>
      </c>
      <c r="T13" t="str">
        <f t="shared" si="2"/>
        <v/>
      </c>
      <c r="U13" t="str">
        <f t="shared" si="3"/>
        <v/>
      </c>
      <c r="V13" t="str">
        <f t="shared" si="4"/>
        <v/>
      </c>
      <c r="W13" t="str">
        <f t="shared" si="5"/>
        <v/>
      </c>
    </row>
    <row r="14" spans="1:27" x14ac:dyDescent="0.15">
      <c r="A14" s="20">
        <f t="shared" si="7"/>
        <v>6</v>
      </c>
      <c r="B14" s="46"/>
      <c r="C14" s="51"/>
      <c r="D14" s="45"/>
      <c r="E14" s="164"/>
      <c r="F14" s="67" t="str">
        <f>IF(B14="","",VLOOKUP(B14,中学校名!$B$3:$D$120,2,TRUE))</f>
        <v/>
      </c>
      <c r="G14" s="146" t="str">
        <f t="shared" si="6"/>
        <v/>
      </c>
      <c r="H14" s="39"/>
      <c r="I14" s="40"/>
      <c r="J14" s="40"/>
      <c r="K14" s="40"/>
      <c r="L14" s="40"/>
      <c r="M14" s="40"/>
      <c r="N14" s="40"/>
      <c r="O14" s="40"/>
      <c r="Q14" s="93" t="str">
        <f t="shared" si="1"/>
        <v/>
      </c>
      <c r="T14" t="str">
        <f t="shared" si="2"/>
        <v/>
      </c>
      <c r="U14" t="str">
        <f t="shared" si="3"/>
        <v/>
      </c>
      <c r="V14" t="str">
        <f t="shared" si="4"/>
        <v/>
      </c>
      <c r="W14" t="str">
        <f t="shared" si="5"/>
        <v/>
      </c>
    </row>
    <row r="15" spans="1:27" x14ac:dyDescent="0.15">
      <c r="A15" s="20">
        <f t="shared" si="7"/>
        <v>7</v>
      </c>
      <c r="B15" s="46"/>
      <c r="C15" s="51"/>
      <c r="D15" s="45"/>
      <c r="E15" s="164"/>
      <c r="F15" s="67" t="str">
        <f>IF(B15="","",VLOOKUP(B15,中学校名!$B$3:$D$120,2,TRUE))</f>
        <v/>
      </c>
      <c r="G15" s="146" t="str">
        <f t="shared" si="6"/>
        <v/>
      </c>
      <c r="H15" s="39"/>
      <c r="I15" s="40"/>
      <c r="J15" s="40"/>
      <c r="K15" s="40"/>
      <c r="L15" s="40"/>
      <c r="M15" s="40"/>
      <c r="N15" s="40"/>
      <c r="O15" s="40"/>
      <c r="Q15" s="93" t="str">
        <f t="shared" si="1"/>
        <v/>
      </c>
      <c r="T15" t="str">
        <f t="shared" si="2"/>
        <v/>
      </c>
      <c r="U15" t="str">
        <f t="shared" si="3"/>
        <v/>
      </c>
      <c r="V15" t="str">
        <f t="shared" si="4"/>
        <v/>
      </c>
      <c r="W15" t="str">
        <f t="shared" si="5"/>
        <v/>
      </c>
    </row>
    <row r="16" spans="1:27" x14ac:dyDescent="0.15">
      <c r="A16" s="20">
        <f t="shared" si="7"/>
        <v>8</v>
      </c>
      <c r="B16" s="46"/>
      <c r="C16" s="51"/>
      <c r="D16" s="45"/>
      <c r="E16" s="164"/>
      <c r="F16" s="67" t="str">
        <f>IF(B16="","",VLOOKUP(B16,中学校名!$B$3:$D$120,2,TRUE))</f>
        <v/>
      </c>
      <c r="G16" s="146" t="str">
        <f t="shared" si="6"/>
        <v/>
      </c>
      <c r="H16" s="39"/>
      <c r="I16" s="40"/>
      <c r="J16" s="40"/>
      <c r="K16" s="40"/>
      <c r="L16" s="40"/>
      <c r="M16" s="40"/>
      <c r="N16" s="40"/>
      <c r="O16" s="40"/>
      <c r="Q16" s="93" t="str">
        <f t="shared" si="1"/>
        <v/>
      </c>
      <c r="T16" t="str">
        <f t="shared" si="2"/>
        <v/>
      </c>
      <c r="U16" t="str">
        <f t="shared" si="3"/>
        <v/>
      </c>
      <c r="V16" t="str">
        <f t="shared" si="4"/>
        <v/>
      </c>
      <c r="W16" t="str">
        <f t="shared" si="5"/>
        <v/>
      </c>
    </row>
    <row r="17" spans="1:23" x14ac:dyDescent="0.15">
      <c r="A17" s="20">
        <f t="shared" si="7"/>
        <v>9</v>
      </c>
      <c r="B17" s="46"/>
      <c r="C17" s="51"/>
      <c r="D17" s="45"/>
      <c r="E17" s="164"/>
      <c r="F17" s="67" t="str">
        <f>IF(B17="","",VLOOKUP(B17,中学校名!$B$3:$D$120,2,TRUE))</f>
        <v/>
      </c>
      <c r="G17" s="146" t="str">
        <f t="shared" si="6"/>
        <v/>
      </c>
      <c r="H17" s="39"/>
      <c r="I17" s="40"/>
      <c r="J17" s="40"/>
      <c r="K17" s="40"/>
      <c r="L17" s="40"/>
      <c r="M17" s="40"/>
      <c r="N17" s="40"/>
      <c r="O17" s="40"/>
      <c r="Q17" s="93" t="str">
        <f t="shared" si="1"/>
        <v/>
      </c>
      <c r="T17" t="str">
        <f t="shared" si="2"/>
        <v/>
      </c>
      <c r="U17" t="str">
        <f t="shared" si="3"/>
        <v/>
      </c>
      <c r="V17" t="str">
        <f t="shared" si="4"/>
        <v/>
      </c>
      <c r="W17" t="str">
        <f t="shared" si="5"/>
        <v/>
      </c>
    </row>
    <row r="18" spans="1:23" x14ac:dyDescent="0.15">
      <c r="A18" s="20">
        <f t="shared" si="7"/>
        <v>10</v>
      </c>
      <c r="B18" s="49"/>
      <c r="C18" s="52"/>
      <c r="D18" s="47"/>
      <c r="E18" s="165"/>
      <c r="F18" s="68" t="str">
        <f>IF(B18="","",VLOOKUP(B18,中学校名!$B$3:$D$120,2,TRUE))</f>
        <v/>
      </c>
      <c r="G18" s="147" t="str">
        <f t="shared" si="6"/>
        <v/>
      </c>
      <c r="H18" s="63"/>
      <c r="I18" s="64"/>
      <c r="J18" s="64"/>
      <c r="K18" s="64"/>
      <c r="L18" s="64"/>
      <c r="M18" s="64"/>
      <c r="N18" s="64"/>
      <c r="O18" s="64"/>
      <c r="Q18" s="93" t="str">
        <f t="shared" si="1"/>
        <v/>
      </c>
      <c r="T18" t="str">
        <f t="shared" si="2"/>
        <v/>
      </c>
      <c r="U18" t="str">
        <f t="shared" si="3"/>
        <v/>
      </c>
      <c r="V18" t="str">
        <f t="shared" si="4"/>
        <v/>
      </c>
      <c r="W18" t="str">
        <f t="shared" si="5"/>
        <v/>
      </c>
    </row>
    <row r="19" spans="1:23" x14ac:dyDescent="0.15">
      <c r="A19" s="20">
        <f t="shared" si="7"/>
        <v>11</v>
      </c>
      <c r="B19" s="56"/>
      <c r="C19" s="57"/>
      <c r="D19" s="58"/>
      <c r="E19" s="166"/>
      <c r="F19" s="70" t="str">
        <f>IF(B19="","",VLOOKUP(B19,中学校名!$B$3:$D$120,2,TRUE))</f>
        <v/>
      </c>
      <c r="G19" s="145" t="str">
        <f t="shared" si="6"/>
        <v/>
      </c>
      <c r="H19" s="61"/>
      <c r="I19" s="62"/>
      <c r="J19" s="62"/>
      <c r="K19" s="62"/>
      <c r="L19" s="62"/>
      <c r="M19" s="62"/>
      <c r="N19" s="62"/>
      <c r="O19" s="62"/>
      <c r="Q19" s="93" t="str">
        <f t="shared" si="1"/>
        <v/>
      </c>
      <c r="T19" t="str">
        <f t="shared" si="2"/>
        <v/>
      </c>
      <c r="U19" t="str">
        <f t="shared" si="3"/>
        <v/>
      </c>
      <c r="V19" t="str">
        <f t="shared" si="4"/>
        <v/>
      </c>
      <c r="W19" t="str">
        <f t="shared" si="5"/>
        <v/>
      </c>
    </row>
    <row r="20" spans="1:23" x14ac:dyDescent="0.15">
      <c r="A20" s="20">
        <f t="shared" si="7"/>
        <v>12</v>
      </c>
      <c r="B20" s="46"/>
      <c r="C20" s="51"/>
      <c r="D20" s="45"/>
      <c r="E20" s="164"/>
      <c r="F20" s="67" t="str">
        <f>IF(B20="","",VLOOKUP(B20,中学校名!$B$3:$D$120,2,TRUE))</f>
        <v/>
      </c>
      <c r="G20" s="146" t="str">
        <f t="shared" si="6"/>
        <v/>
      </c>
      <c r="H20" s="39"/>
      <c r="I20" s="40"/>
      <c r="J20" s="40"/>
      <c r="K20" s="40"/>
      <c r="L20" s="40"/>
      <c r="M20" s="40"/>
      <c r="N20" s="40"/>
      <c r="O20" s="40"/>
      <c r="Q20" s="93" t="str">
        <f t="shared" si="1"/>
        <v/>
      </c>
      <c r="T20" t="str">
        <f t="shared" si="2"/>
        <v/>
      </c>
      <c r="U20" t="str">
        <f t="shared" si="3"/>
        <v/>
      </c>
      <c r="V20" t="str">
        <f t="shared" si="4"/>
        <v/>
      </c>
      <c r="W20" t="str">
        <f t="shared" si="5"/>
        <v/>
      </c>
    </row>
    <row r="21" spans="1:23" x14ac:dyDescent="0.15">
      <c r="A21" s="20">
        <f t="shared" si="7"/>
        <v>13</v>
      </c>
      <c r="B21" s="46"/>
      <c r="C21" s="51"/>
      <c r="D21" s="45"/>
      <c r="E21" s="164"/>
      <c r="F21" s="67" t="str">
        <f>IF(B21="","",VLOOKUP(B21,中学校名!$B$3:$D$120,2,TRUE))</f>
        <v/>
      </c>
      <c r="G21" s="146" t="str">
        <f t="shared" si="6"/>
        <v/>
      </c>
      <c r="H21" s="39"/>
      <c r="I21" s="40"/>
      <c r="J21" s="40"/>
      <c r="K21" s="40"/>
      <c r="L21" s="40"/>
      <c r="M21" s="40"/>
      <c r="N21" s="40"/>
      <c r="O21" s="40"/>
      <c r="Q21" s="93" t="str">
        <f t="shared" si="1"/>
        <v/>
      </c>
      <c r="T21" t="str">
        <f t="shared" si="2"/>
        <v/>
      </c>
      <c r="U21" t="str">
        <f t="shared" si="3"/>
        <v/>
      </c>
      <c r="V21" t="str">
        <f t="shared" si="4"/>
        <v/>
      </c>
      <c r="W21" t="str">
        <f t="shared" si="5"/>
        <v/>
      </c>
    </row>
    <row r="22" spans="1:23" x14ac:dyDescent="0.15">
      <c r="A22" s="20">
        <f t="shared" si="7"/>
        <v>14</v>
      </c>
      <c r="B22" s="46"/>
      <c r="C22" s="51"/>
      <c r="D22" s="45"/>
      <c r="E22" s="164"/>
      <c r="F22" s="67" t="str">
        <f>IF(B22="","",VLOOKUP(B22,中学校名!$B$3:$D$120,2,TRUE))</f>
        <v/>
      </c>
      <c r="G22" s="146" t="str">
        <f t="shared" si="6"/>
        <v/>
      </c>
      <c r="H22" s="39"/>
      <c r="I22" s="40"/>
      <c r="J22" s="40"/>
      <c r="K22" s="40"/>
      <c r="L22" s="40"/>
      <c r="M22" s="40"/>
      <c r="N22" s="40"/>
      <c r="O22" s="40"/>
      <c r="Q22" s="93" t="str">
        <f t="shared" si="1"/>
        <v/>
      </c>
      <c r="T22" t="str">
        <f t="shared" si="2"/>
        <v/>
      </c>
      <c r="U22" t="str">
        <f t="shared" si="3"/>
        <v/>
      </c>
      <c r="V22" t="str">
        <f t="shared" si="4"/>
        <v/>
      </c>
      <c r="W22" t="str">
        <f t="shared" si="5"/>
        <v/>
      </c>
    </row>
    <row r="23" spans="1:23" x14ac:dyDescent="0.15">
      <c r="A23" s="20">
        <f t="shared" si="7"/>
        <v>15</v>
      </c>
      <c r="B23" s="46"/>
      <c r="C23" s="51"/>
      <c r="D23" s="45"/>
      <c r="E23" s="164"/>
      <c r="F23" s="67" t="str">
        <f>IF(B23="","",VLOOKUP(B23,中学校名!$B$3:$D$120,2,TRUE))</f>
        <v/>
      </c>
      <c r="G23" s="146" t="str">
        <f t="shared" si="6"/>
        <v/>
      </c>
      <c r="H23" s="39"/>
      <c r="I23" s="40"/>
      <c r="J23" s="40"/>
      <c r="K23" s="40"/>
      <c r="L23" s="40"/>
      <c r="M23" s="40"/>
      <c r="N23" s="40"/>
      <c r="O23" s="40"/>
      <c r="Q23" s="93" t="str">
        <f t="shared" si="1"/>
        <v/>
      </c>
      <c r="T23" t="str">
        <f t="shared" si="2"/>
        <v/>
      </c>
      <c r="U23" t="str">
        <f t="shared" si="3"/>
        <v/>
      </c>
      <c r="V23" t="str">
        <f t="shared" si="4"/>
        <v/>
      </c>
      <c r="W23" t="str">
        <f t="shared" si="5"/>
        <v/>
      </c>
    </row>
    <row r="24" spans="1:23" x14ac:dyDescent="0.15">
      <c r="A24" s="20">
        <f t="shared" si="7"/>
        <v>16</v>
      </c>
      <c r="B24" s="46"/>
      <c r="C24" s="51"/>
      <c r="D24" s="45"/>
      <c r="E24" s="164"/>
      <c r="F24" s="67" t="str">
        <f>IF(B24="","",VLOOKUP(B24,中学校名!$B$3:$D$120,2,TRUE))</f>
        <v/>
      </c>
      <c r="G24" s="146" t="str">
        <f t="shared" si="6"/>
        <v/>
      </c>
      <c r="H24" s="39"/>
      <c r="I24" s="40"/>
      <c r="J24" s="40"/>
      <c r="K24" s="40"/>
      <c r="L24" s="40"/>
      <c r="M24" s="40"/>
      <c r="N24" s="40"/>
      <c r="O24" s="40"/>
      <c r="Q24" s="93" t="str">
        <f t="shared" si="1"/>
        <v/>
      </c>
      <c r="T24" t="str">
        <f t="shared" si="2"/>
        <v/>
      </c>
      <c r="U24" t="str">
        <f t="shared" si="3"/>
        <v/>
      </c>
      <c r="V24" t="str">
        <f t="shared" si="4"/>
        <v/>
      </c>
      <c r="W24" t="str">
        <f t="shared" si="5"/>
        <v/>
      </c>
    </row>
    <row r="25" spans="1:23" x14ac:dyDescent="0.15">
      <c r="A25" s="20">
        <f t="shared" si="7"/>
        <v>17</v>
      </c>
      <c r="B25" s="46"/>
      <c r="C25" s="51"/>
      <c r="D25" s="45"/>
      <c r="E25" s="164"/>
      <c r="F25" s="67" t="str">
        <f>IF(B25="","",VLOOKUP(B25,中学校名!$B$3:$D$120,2,TRUE))</f>
        <v/>
      </c>
      <c r="G25" s="146" t="str">
        <f t="shared" si="6"/>
        <v/>
      </c>
      <c r="H25" s="39"/>
      <c r="I25" s="40"/>
      <c r="J25" s="40"/>
      <c r="K25" s="40"/>
      <c r="L25" s="40"/>
      <c r="M25" s="40"/>
      <c r="N25" s="40"/>
      <c r="O25" s="40"/>
      <c r="Q25" s="93" t="str">
        <f t="shared" si="1"/>
        <v/>
      </c>
      <c r="T25" t="str">
        <f t="shared" si="2"/>
        <v/>
      </c>
      <c r="U25" t="str">
        <f t="shared" si="3"/>
        <v/>
      </c>
      <c r="V25" t="str">
        <f t="shared" si="4"/>
        <v/>
      </c>
      <c r="W25" t="str">
        <f t="shared" si="5"/>
        <v/>
      </c>
    </row>
    <row r="26" spans="1:23" x14ac:dyDescent="0.15">
      <c r="A26" s="20">
        <f t="shared" si="7"/>
        <v>18</v>
      </c>
      <c r="B26" s="46"/>
      <c r="C26" s="51"/>
      <c r="D26" s="45"/>
      <c r="E26" s="164"/>
      <c r="F26" s="67" t="str">
        <f>IF(B26="","",VLOOKUP(B26,中学校名!$B$3:$D$120,2,TRUE))</f>
        <v/>
      </c>
      <c r="G26" s="146" t="str">
        <f t="shared" si="6"/>
        <v/>
      </c>
      <c r="H26" s="39"/>
      <c r="I26" s="40"/>
      <c r="J26" s="40"/>
      <c r="K26" s="40"/>
      <c r="L26" s="40"/>
      <c r="M26" s="40"/>
      <c r="N26" s="40"/>
      <c r="O26" s="40"/>
      <c r="Q26" s="93" t="str">
        <f t="shared" si="1"/>
        <v/>
      </c>
      <c r="T26" t="str">
        <f t="shared" si="2"/>
        <v/>
      </c>
      <c r="U26" t="str">
        <f t="shared" si="3"/>
        <v/>
      </c>
      <c r="V26" t="str">
        <f t="shared" si="4"/>
        <v/>
      </c>
      <c r="W26" t="str">
        <f t="shared" si="5"/>
        <v/>
      </c>
    </row>
    <row r="27" spans="1:23" x14ac:dyDescent="0.15">
      <c r="A27" s="20">
        <f t="shared" si="7"/>
        <v>19</v>
      </c>
      <c r="B27" s="46"/>
      <c r="C27" s="51"/>
      <c r="D27" s="45"/>
      <c r="E27" s="164"/>
      <c r="F27" s="67" t="str">
        <f>IF(B27="","",VLOOKUP(B27,中学校名!$B$3:$D$120,2,TRUE))</f>
        <v/>
      </c>
      <c r="G27" s="146" t="str">
        <f t="shared" si="6"/>
        <v/>
      </c>
      <c r="H27" s="39"/>
      <c r="I27" s="40"/>
      <c r="J27" s="40"/>
      <c r="K27" s="40"/>
      <c r="L27" s="40"/>
      <c r="M27" s="40"/>
      <c r="N27" s="40"/>
      <c r="O27" s="40"/>
      <c r="Q27" s="93" t="str">
        <f t="shared" si="1"/>
        <v/>
      </c>
      <c r="T27" t="str">
        <f t="shared" si="2"/>
        <v/>
      </c>
      <c r="U27" t="str">
        <f t="shared" si="3"/>
        <v/>
      </c>
      <c r="V27" t="str">
        <f t="shared" si="4"/>
        <v/>
      </c>
      <c r="W27" t="str">
        <f t="shared" si="5"/>
        <v/>
      </c>
    </row>
    <row r="28" spans="1:23" x14ac:dyDescent="0.15">
      <c r="A28" s="20">
        <f t="shared" si="7"/>
        <v>20</v>
      </c>
      <c r="B28" s="53"/>
      <c r="C28" s="54"/>
      <c r="D28" s="55"/>
      <c r="E28" s="167"/>
      <c r="F28" s="69" t="str">
        <f>IF(B28="","",VLOOKUP(B28,中学校名!$B$3:$D$120,2,TRUE))</f>
        <v/>
      </c>
      <c r="G28" s="147" t="str">
        <f t="shared" si="6"/>
        <v/>
      </c>
      <c r="H28" s="59"/>
      <c r="I28" s="60"/>
      <c r="J28" s="60"/>
      <c r="K28" s="60"/>
      <c r="L28" s="60"/>
      <c r="M28" s="60"/>
      <c r="N28" s="60"/>
      <c r="O28" s="60"/>
      <c r="Q28" s="93" t="str">
        <f t="shared" si="1"/>
        <v/>
      </c>
      <c r="T28" t="str">
        <f t="shared" si="2"/>
        <v/>
      </c>
      <c r="U28" t="str">
        <f t="shared" si="3"/>
        <v/>
      </c>
      <c r="V28" t="str">
        <f t="shared" si="4"/>
        <v/>
      </c>
      <c r="W28" t="str">
        <f t="shared" si="5"/>
        <v/>
      </c>
    </row>
    <row r="29" spans="1:23" x14ac:dyDescent="0.15">
      <c r="A29" s="20">
        <f t="shared" si="7"/>
        <v>21</v>
      </c>
      <c r="B29" s="48"/>
      <c r="C29" s="50"/>
      <c r="D29" s="44"/>
      <c r="E29" s="163"/>
      <c r="F29" s="66" t="str">
        <f>IF(B29="","",VLOOKUP(B29,中学校名!$B$3:$D$120,2,TRUE))</f>
        <v/>
      </c>
      <c r="G29" s="145" t="str">
        <f t="shared" si="6"/>
        <v/>
      </c>
      <c r="H29" s="37"/>
      <c r="I29" s="38"/>
      <c r="J29" s="38"/>
      <c r="K29" s="38"/>
      <c r="L29" s="38"/>
      <c r="M29" s="38"/>
      <c r="N29" s="38"/>
      <c r="O29" s="38"/>
      <c r="Q29" s="93" t="str">
        <f t="shared" si="1"/>
        <v/>
      </c>
      <c r="T29" t="str">
        <f t="shared" si="2"/>
        <v/>
      </c>
      <c r="U29" t="str">
        <f t="shared" si="3"/>
        <v/>
      </c>
      <c r="V29" t="str">
        <f t="shared" si="4"/>
        <v/>
      </c>
      <c r="W29" t="str">
        <f t="shared" si="5"/>
        <v/>
      </c>
    </row>
    <row r="30" spans="1:23" x14ac:dyDescent="0.15">
      <c r="A30" s="20">
        <f t="shared" si="7"/>
        <v>22</v>
      </c>
      <c r="B30" s="46"/>
      <c r="C30" s="51"/>
      <c r="D30" s="45"/>
      <c r="E30" s="164"/>
      <c r="F30" s="67" t="str">
        <f>IF(B30="","",VLOOKUP(B30,中学校名!$B$3:$D$120,2,TRUE))</f>
        <v/>
      </c>
      <c r="G30" s="146" t="str">
        <f t="shared" si="6"/>
        <v/>
      </c>
      <c r="H30" s="39"/>
      <c r="I30" s="40"/>
      <c r="J30" s="40"/>
      <c r="K30" s="40"/>
      <c r="L30" s="40"/>
      <c r="M30" s="40"/>
      <c r="N30" s="40"/>
      <c r="O30" s="40"/>
      <c r="Q30" s="93" t="str">
        <f t="shared" si="1"/>
        <v/>
      </c>
      <c r="T30" t="str">
        <f t="shared" si="2"/>
        <v/>
      </c>
      <c r="U30" t="str">
        <f t="shared" si="3"/>
        <v/>
      </c>
      <c r="V30" t="str">
        <f t="shared" si="4"/>
        <v/>
      </c>
      <c r="W30" t="str">
        <f t="shared" si="5"/>
        <v/>
      </c>
    </row>
    <row r="31" spans="1:23" x14ac:dyDescent="0.15">
      <c r="A31" s="20">
        <f t="shared" si="7"/>
        <v>23</v>
      </c>
      <c r="B31" s="46"/>
      <c r="C31" s="51"/>
      <c r="D31" s="45"/>
      <c r="E31" s="164"/>
      <c r="F31" s="67" t="str">
        <f>IF(B31="","",VLOOKUP(B31,中学校名!$B$3:$D$120,2,TRUE))</f>
        <v/>
      </c>
      <c r="G31" s="146" t="str">
        <f t="shared" si="6"/>
        <v/>
      </c>
      <c r="H31" s="39"/>
      <c r="I31" s="40"/>
      <c r="J31" s="40"/>
      <c r="K31" s="40"/>
      <c r="L31" s="40"/>
      <c r="M31" s="40"/>
      <c r="N31" s="40"/>
      <c r="O31" s="40"/>
      <c r="Q31" s="93" t="str">
        <f t="shared" si="1"/>
        <v/>
      </c>
      <c r="T31" t="str">
        <f t="shared" si="2"/>
        <v/>
      </c>
      <c r="U31" t="str">
        <f t="shared" si="3"/>
        <v/>
      </c>
      <c r="V31" t="str">
        <f t="shared" si="4"/>
        <v/>
      </c>
      <c r="W31" t="str">
        <f t="shared" si="5"/>
        <v/>
      </c>
    </row>
    <row r="32" spans="1:23" x14ac:dyDescent="0.15">
      <c r="A32" s="20">
        <f t="shared" si="7"/>
        <v>24</v>
      </c>
      <c r="B32" s="46"/>
      <c r="C32" s="51"/>
      <c r="D32" s="45"/>
      <c r="E32" s="164"/>
      <c r="F32" s="67" t="str">
        <f>IF(B32="","",VLOOKUP(B32,中学校名!$B$3:$D$120,2,TRUE))</f>
        <v/>
      </c>
      <c r="G32" s="148" t="str">
        <f t="shared" si="6"/>
        <v/>
      </c>
      <c r="H32" s="39"/>
      <c r="I32" s="40"/>
      <c r="J32" s="40"/>
      <c r="K32" s="40"/>
      <c r="L32" s="40"/>
      <c r="M32" s="40"/>
      <c r="N32" s="40"/>
      <c r="O32" s="40"/>
      <c r="Q32" s="93" t="str">
        <f t="shared" si="1"/>
        <v/>
      </c>
      <c r="T32" t="str">
        <f t="shared" si="2"/>
        <v/>
      </c>
      <c r="U32" t="str">
        <f t="shared" si="3"/>
        <v/>
      </c>
      <c r="V32" t="str">
        <f t="shared" si="4"/>
        <v/>
      </c>
      <c r="W32" t="str">
        <f t="shared" si="5"/>
        <v/>
      </c>
    </row>
    <row r="33" spans="1:23" x14ac:dyDescent="0.15">
      <c r="A33" s="20">
        <f t="shared" si="7"/>
        <v>25</v>
      </c>
      <c r="B33" s="46"/>
      <c r="C33" s="51"/>
      <c r="D33" s="45"/>
      <c r="E33" s="164"/>
      <c r="F33" s="67" t="str">
        <f>IF(B33="","",VLOOKUP(B33,中学校名!$B$3:$D$120,2,TRUE))</f>
        <v/>
      </c>
      <c r="G33" s="146" t="str">
        <f t="shared" si="6"/>
        <v/>
      </c>
      <c r="H33" s="39"/>
      <c r="I33" s="40"/>
      <c r="J33" s="40"/>
      <c r="K33" s="40"/>
      <c r="L33" s="40"/>
      <c r="M33" s="40"/>
      <c r="N33" s="40"/>
      <c r="O33" s="40"/>
      <c r="Q33" s="93" t="str">
        <f t="shared" si="1"/>
        <v/>
      </c>
      <c r="T33" t="str">
        <f t="shared" si="2"/>
        <v/>
      </c>
      <c r="U33" t="str">
        <f t="shared" si="3"/>
        <v/>
      </c>
      <c r="V33" t="str">
        <f t="shared" si="4"/>
        <v/>
      </c>
      <c r="W33" t="str">
        <f t="shared" si="5"/>
        <v/>
      </c>
    </row>
    <row r="34" spans="1:23" x14ac:dyDescent="0.15">
      <c r="A34" s="20">
        <f t="shared" si="7"/>
        <v>26</v>
      </c>
      <c r="B34" s="46"/>
      <c r="C34" s="51"/>
      <c r="D34" s="45"/>
      <c r="E34" s="164"/>
      <c r="F34" s="67" t="str">
        <f>IF(B34="","",VLOOKUP(B34,中学校名!$B$3:$D$120,2,TRUE))</f>
        <v/>
      </c>
      <c r="G34" s="146" t="str">
        <f t="shared" si="6"/>
        <v/>
      </c>
      <c r="H34" s="39"/>
      <c r="I34" s="40"/>
      <c r="J34" s="40"/>
      <c r="K34" s="40"/>
      <c r="L34" s="40"/>
      <c r="M34" s="40"/>
      <c r="N34" s="40"/>
      <c r="O34" s="40"/>
      <c r="Q34" s="93" t="str">
        <f t="shared" si="1"/>
        <v/>
      </c>
      <c r="T34" t="str">
        <f t="shared" si="2"/>
        <v/>
      </c>
      <c r="U34" t="str">
        <f t="shared" si="3"/>
        <v/>
      </c>
      <c r="V34" t="str">
        <f t="shared" si="4"/>
        <v/>
      </c>
      <c r="W34" t="str">
        <f t="shared" si="5"/>
        <v/>
      </c>
    </row>
    <row r="35" spans="1:23" x14ac:dyDescent="0.15">
      <c r="A35" s="20">
        <f t="shared" si="7"/>
        <v>27</v>
      </c>
      <c r="B35" s="46"/>
      <c r="C35" s="51"/>
      <c r="D35" s="45"/>
      <c r="E35" s="164"/>
      <c r="F35" s="67" t="str">
        <f>IF(B35="","",VLOOKUP(B35,中学校名!$B$3:$D$120,2,TRUE))</f>
        <v/>
      </c>
      <c r="G35" s="146" t="str">
        <f t="shared" si="6"/>
        <v/>
      </c>
      <c r="H35" s="39"/>
      <c r="I35" s="40"/>
      <c r="J35" s="40"/>
      <c r="K35" s="40"/>
      <c r="L35" s="40"/>
      <c r="M35" s="40"/>
      <c r="N35" s="40"/>
      <c r="O35" s="40"/>
      <c r="Q35" s="93" t="str">
        <f t="shared" si="1"/>
        <v/>
      </c>
      <c r="T35" t="str">
        <f t="shared" si="2"/>
        <v/>
      </c>
      <c r="U35" t="str">
        <f t="shared" si="3"/>
        <v/>
      </c>
      <c r="V35" t="str">
        <f t="shared" si="4"/>
        <v/>
      </c>
      <c r="W35" t="str">
        <f t="shared" si="5"/>
        <v/>
      </c>
    </row>
    <row r="36" spans="1:23" x14ac:dyDescent="0.15">
      <c r="A36" s="20">
        <f t="shared" si="7"/>
        <v>28</v>
      </c>
      <c r="B36" s="46"/>
      <c r="C36" s="51"/>
      <c r="D36" s="45"/>
      <c r="E36" s="164"/>
      <c r="F36" s="67" t="str">
        <f>IF(B36="","",VLOOKUP(B36,中学校名!$B$3:$D$120,2,TRUE))</f>
        <v/>
      </c>
      <c r="G36" s="146" t="str">
        <f t="shared" si="6"/>
        <v/>
      </c>
      <c r="H36" s="39"/>
      <c r="I36" s="40"/>
      <c r="J36" s="40"/>
      <c r="K36" s="40"/>
      <c r="L36" s="40"/>
      <c r="M36" s="40"/>
      <c r="N36" s="40"/>
      <c r="O36" s="40"/>
      <c r="Q36" s="93" t="str">
        <f t="shared" si="1"/>
        <v/>
      </c>
      <c r="T36" t="str">
        <f t="shared" si="2"/>
        <v/>
      </c>
      <c r="U36" t="str">
        <f t="shared" si="3"/>
        <v/>
      </c>
      <c r="V36" t="str">
        <f t="shared" si="4"/>
        <v/>
      </c>
      <c r="W36" t="str">
        <f t="shared" si="5"/>
        <v/>
      </c>
    </row>
    <row r="37" spans="1:23" x14ac:dyDescent="0.15">
      <c r="A37" s="20">
        <f t="shared" si="7"/>
        <v>29</v>
      </c>
      <c r="B37" s="46"/>
      <c r="C37" s="51"/>
      <c r="D37" s="45"/>
      <c r="E37" s="164"/>
      <c r="F37" s="67" t="str">
        <f>IF(B37="","",VLOOKUP(B37,中学校名!$B$3:$D$120,2,TRUE))</f>
        <v/>
      </c>
      <c r="G37" s="146" t="str">
        <f t="shared" si="6"/>
        <v/>
      </c>
      <c r="H37" s="39"/>
      <c r="I37" s="40"/>
      <c r="J37" s="40"/>
      <c r="K37" s="40"/>
      <c r="L37" s="40"/>
      <c r="M37" s="40"/>
      <c r="N37" s="40"/>
      <c r="O37" s="40"/>
      <c r="Q37" s="93" t="str">
        <f t="shared" si="1"/>
        <v/>
      </c>
      <c r="T37" t="str">
        <f t="shared" si="2"/>
        <v/>
      </c>
      <c r="U37" t="str">
        <f t="shared" si="3"/>
        <v/>
      </c>
      <c r="V37" t="str">
        <f t="shared" si="4"/>
        <v/>
      </c>
      <c r="W37" t="str">
        <f t="shared" si="5"/>
        <v/>
      </c>
    </row>
    <row r="38" spans="1:23" x14ac:dyDescent="0.15">
      <c r="A38" s="20">
        <f t="shared" si="7"/>
        <v>30</v>
      </c>
      <c r="B38" s="49"/>
      <c r="C38" s="52"/>
      <c r="D38" s="47"/>
      <c r="E38" s="165"/>
      <c r="F38" s="68" t="str">
        <f>IF(B38="","",VLOOKUP(B38,中学校名!$B$3:$D$120,2,TRUE))</f>
        <v/>
      </c>
      <c r="G38" s="149" t="str">
        <f t="shared" si="6"/>
        <v/>
      </c>
      <c r="H38" s="63"/>
      <c r="I38" s="64"/>
      <c r="J38" s="64"/>
      <c r="K38" s="64"/>
      <c r="L38" s="64"/>
      <c r="M38" s="64"/>
      <c r="N38" s="64"/>
      <c r="O38" s="64"/>
      <c r="Q38" s="93" t="str">
        <f t="shared" si="1"/>
        <v/>
      </c>
      <c r="T38" t="str">
        <f t="shared" si="2"/>
        <v/>
      </c>
      <c r="U38" t="str">
        <f t="shared" si="3"/>
        <v/>
      </c>
      <c r="V38" t="str">
        <f t="shared" si="4"/>
        <v/>
      </c>
      <c r="W38" t="str">
        <f t="shared" si="5"/>
        <v/>
      </c>
    </row>
    <row r="39" spans="1:23" x14ac:dyDescent="0.15">
      <c r="A39" s="20">
        <f t="shared" si="7"/>
        <v>31</v>
      </c>
      <c r="B39" s="56"/>
      <c r="C39" s="57"/>
      <c r="D39" s="58"/>
      <c r="E39" s="166"/>
      <c r="F39" s="70" t="str">
        <f>IF(B39="","",VLOOKUP(B39,中学校名!$B$3:$D$120,2,TRUE))</f>
        <v/>
      </c>
      <c r="G39" s="148" t="str">
        <f t="shared" si="6"/>
        <v/>
      </c>
      <c r="H39" s="61"/>
      <c r="I39" s="62"/>
      <c r="J39" s="62"/>
      <c r="K39" s="62"/>
      <c r="L39" s="62"/>
      <c r="M39" s="62"/>
      <c r="N39" s="62"/>
      <c r="O39" s="62"/>
      <c r="Q39" s="93" t="str">
        <f t="shared" si="1"/>
        <v/>
      </c>
      <c r="T39" t="str">
        <f t="shared" si="2"/>
        <v/>
      </c>
      <c r="U39" t="str">
        <f t="shared" si="3"/>
        <v/>
      </c>
      <c r="V39" t="str">
        <f t="shared" si="4"/>
        <v/>
      </c>
      <c r="W39" t="str">
        <f t="shared" si="5"/>
        <v/>
      </c>
    </row>
    <row r="40" spans="1:23" x14ac:dyDescent="0.15">
      <c r="A40" s="20">
        <f t="shared" si="7"/>
        <v>32</v>
      </c>
      <c r="B40" s="46"/>
      <c r="C40" s="51"/>
      <c r="D40" s="45"/>
      <c r="E40" s="164"/>
      <c r="F40" s="67" t="str">
        <f>IF(B40="","",VLOOKUP(B40,中学校名!$B$3:$D$120,2,TRUE))</f>
        <v/>
      </c>
      <c r="G40" s="146" t="str">
        <f t="shared" si="6"/>
        <v/>
      </c>
      <c r="H40" s="39"/>
      <c r="I40" s="40"/>
      <c r="J40" s="40"/>
      <c r="K40" s="40"/>
      <c r="L40" s="40"/>
      <c r="M40" s="40"/>
      <c r="N40" s="40"/>
      <c r="O40" s="40"/>
      <c r="Q40" s="93" t="str">
        <f t="shared" si="1"/>
        <v/>
      </c>
      <c r="T40" t="str">
        <f t="shared" si="2"/>
        <v/>
      </c>
      <c r="U40" t="str">
        <f t="shared" si="3"/>
        <v/>
      </c>
      <c r="V40" t="str">
        <f t="shared" si="4"/>
        <v/>
      </c>
      <c r="W40" t="str">
        <f t="shared" si="5"/>
        <v/>
      </c>
    </row>
    <row r="41" spans="1:23" x14ac:dyDescent="0.15">
      <c r="A41" s="20">
        <f t="shared" si="7"/>
        <v>33</v>
      </c>
      <c r="B41" s="46"/>
      <c r="C41" s="51"/>
      <c r="D41" s="45"/>
      <c r="E41" s="164"/>
      <c r="F41" s="67" t="str">
        <f>IF(B41="","",VLOOKUP(B41,中学校名!$B$3:$D$120,2,TRUE))</f>
        <v/>
      </c>
      <c r="G41" s="146" t="str">
        <f t="shared" si="6"/>
        <v/>
      </c>
      <c r="H41" s="39"/>
      <c r="I41" s="40"/>
      <c r="J41" s="40"/>
      <c r="K41" s="40"/>
      <c r="L41" s="40"/>
      <c r="M41" s="40"/>
      <c r="N41" s="40"/>
      <c r="O41" s="40"/>
      <c r="Q41" s="93" t="str">
        <f t="shared" si="1"/>
        <v/>
      </c>
      <c r="T41" t="str">
        <f t="shared" si="2"/>
        <v/>
      </c>
      <c r="U41" t="str">
        <f t="shared" si="3"/>
        <v/>
      </c>
      <c r="V41" t="str">
        <f t="shared" si="4"/>
        <v/>
      </c>
      <c r="W41" t="str">
        <f t="shared" si="5"/>
        <v/>
      </c>
    </row>
    <row r="42" spans="1:23" x14ac:dyDescent="0.15">
      <c r="A42" s="20">
        <f t="shared" si="7"/>
        <v>34</v>
      </c>
      <c r="B42" s="46"/>
      <c r="C42" s="51"/>
      <c r="D42" s="45"/>
      <c r="E42" s="164"/>
      <c r="F42" s="67" t="str">
        <f>IF(B42="","",VLOOKUP(B42,中学校名!$B$3:$D$120,2,TRUE))</f>
        <v/>
      </c>
      <c r="G42" s="148" t="str">
        <f t="shared" si="6"/>
        <v/>
      </c>
      <c r="H42" s="39"/>
      <c r="I42" s="40"/>
      <c r="J42" s="40"/>
      <c r="K42" s="40"/>
      <c r="L42" s="40"/>
      <c r="M42" s="40"/>
      <c r="N42" s="40"/>
      <c r="O42" s="40"/>
      <c r="Q42" s="93" t="str">
        <f t="shared" si="1"/>
        <v/>
      </c>
      <c r="T42" t="str">
        <f t="shared" si="2"/>
        <v/>
      </c>
      <c r="U42" t="str">
        <f t="shared" si="3"/>
        <v/>
      </c>
      <c r="V42" t="str">
        <f t="shared" si="4"/>
        <v/>
      </c>
      <c r="W42" t="str">
        <f t="shared" si="5"/>
        <v/>
      </c>
    </row>
    <row r="43" spans="1:23" x14ac:dyDescent="0.15">
      <c r="A43" s="20">
        <f t="shared" si="7"/>
        <v>35</v>
      </c>
      <c r="B43" s="46"/>
      <c r="C43" s="51"/>
      <c r="D43" s="45"/>
      <c r="E43" s="164"/>
      <c r="F43" s="67" t="str">
        <f>IF(B43="","",VLOOKUP(B43,中学校名!$B$3:$D$120,2,TRUE))</f>
        <v/>
      </c>
      <c r="G43" s="146" t="str">
        <f t="shared" si="6"/>
        <v/>
      </c>
      <c r="H43" s="39"/>
      <c r="I43" s="40"/>
      <c r="J43" s="40"/>
      <c r="K43" s="40"/>
      <c r="L43" s="40"/>
      <c r="M43" s="40"/>
      <c r="N43" s="40"/>
      <c r="O43" s="40"/>
      <c r="Q43" s="93" t="str">
        <f t="shared" si="1"/>
        <v/>
      </c>
      <c r="T43" t="str">
        <f t="shared" si="2"/>
        <v/>
      </c>
      <c r="U43" t="str">
        <f t="shared" si="3"/>
        <v/>
      </c>
      <c r="V43" t="str">
        <f t="shared" si="4"/>
        <v/>
      </c>
      <c r="W43" t="str">
        <f t="shared" si="5"/>
        <v/>
      </c>
    </row>
    <row r="44" spans="1:23" x14ac:dyDescent="0.15">
      <c r="A44" s="20">
        <f t="shared" si="7"/>
        <v>36</v>
      </c>
      <c r="B44" s="46"/>
      <c r="C44" s="51"/>
      <c r="D44" s="45"/>
      <c r="E44" s="164"/>
      <c r="F44" s="67" t="str">
        <f>IF(B44="","",VLOOKUP(B44,中学校名!$B$3:$D$120,2,TRUE))</f>
        <v/>
      </c>
      <c r="G44" s="146" t="str">
        <f t="shared" si="6"/>
        <v/>
      </c>
      <c r="H44" s="39"/>
      <c r="I44" s="40"/>
      <c r="J44" s="40"/>
      <c r="K44" s="40"/>
      <c r="L44" s="40"/>
      <c r="M44" s="40"/>
      <c r="N44" s="40"/>
      <c r="O44" s="40"/>
      <c r="Q44" s="93" t="str">
        <f t="shared" si="1"/>
        <v/>
      </c>
      <c r="T44" t="str">
        <f t="shared" si="2"/>
        <v/>
      </c>
      <c r="U44" t="str">
        <f t="shared" si="3"/>
        <v/>
      </c>
      <c r="V44" t="str">
        <f t="shared" si="4"/>
        <v/>
      </c>
      <c r="W44" t="str">
        <f t="shared" si="5"/>
        <v/>
      </c>
    </row>
    <row r="45" spans="1:23" x14ac:dyDescent="0.15">
      <c r="A45" s="20">
        <f t="shared" si="7"/>
        <v>37</v>
      </c>
      <c r="B45" s="46"/>
      <c r="C45" s="51"/>
      <c r="D45" s="45"/>
      <c r="E45" s="164"/>
      <c r="F45" s="67" t="str">
        <f>IF(B45="","",VLOOKUP(B45,中学校名!$B$3:$D$120,2,TRUE))</f>
        <v/>
      </c>
      <c r="G45" s="146" t="str">
        <f t="shared" si="6"/>
        <v/>
      </c>
      <c r="H45" s="39"/>
      <c r="I45" s="40"/>
      <c r="J45" s="40"/>
      <c r="K45" s="40"/>
      <c r="L45" s="40"/>
      <c r="M45" s="40"/>
      <c r="N45" s="40"/>
      <c r="O45" s="40"/>
      <c r="Q45" s="93" t="str">
        <f t="shared" si="1"/>
        <v/>
      </c>
      <c r="T45" t="str">
        <f t="shared" si="2"/>
        <v/>
      </c>
      <c r="U45" t="str">
        <f t="shared" si="3"/>
        <v/>
      </c>
      <c r="V45" t="str">
        <f t="shared" si="4"/>
        <v/>
      </c>
      <c r="W45" t="str">
        <f t="shared" si="5"/>
        <v/>
      </c>
    </row>
    <row r="46" spans="1:23" x14ac:dyDescent="0.15">
      <c r="A46" s="20">
        <f t="shared" si="7"/>
        <v>38</v>
      </c>
      <c r="B46" s="46"/>
      <c r="C46" s="51"/>
      <c r="D46" s="45"/>
      <c r="E46" s="164"/>
      <c r="F46" s="67" t="str">
        <f>IF(B46="","",VLOOKUP(B46,中学校名!$B$3:$D$120,2,TRUE))</f>
        <v/>
      </c>
      <c r="G46" s="146" t="str">
        <f t="shared" si="6"/>
        <v/>
      </c>
      <c r="H46" s="39"/>
      <c r="I46" s="40"/>
      <c r="J46" s="40"/>
      <c r="K46" s="40"/>
      <c r="L46" s="40"/>
      <c r="M46" s="40"/>
      <c r="N46" s="40"/>
      <c r="O46" s="40"/>
      <c r="Q46" s="93" t="str">
        <f t="shared" si="1"/>
        <v/>
      </c>
      <c r="T46" t="str">
        <f t="shared" si="2"/>
        <v/>
      </c>
      <c r="U46" t="str">
        <f t="shared" si="3"/>
        <v/>
      </c>
      <c r="V46" t="str">
        <f t="shared" si="4"/>
        <v/>
      </c>
      <c r="W46" t="str">
        <f t="shared" si="5"/>
        <v/>
      </c>
    </row>
    <row r="47" spans="1:23" x14ac:dyDescent="0.15">
      <c r="A47" s="20">
        <f t="shared" si="7"/>
        <v>39</v>
      </c>
      <c r="B47" s="46"/>
      <c r="C47" s="51"/>
      <c r="D47" s="45"/>
      <c r="E47" s="164"/>
      <c r="F47" s="67" t="str">
        <f>IF(B47="","",VLOOKUP(B47,中学校名!$B$3:$D$120,2,TRUE))</f>
        <v/>
      </c>
      <c r="G47" s="146" t="str">
        <f t="shared" si="6"/>
        <v/>
      </c>
      <c r="H47" s="39"/>
      <c r="I47" s="40"/>
      <c r="J47" s="40"/>
      <c r="K47" s="40"/>
      <c r="L47" s="40"/>
      <c r="M47" s="40"/>
      <c r="N47" s="40"/>
      <c r="O47" s="40"/>
      <c r="Q47" s="93" t="str">
        <f t="shared" si="1"/>
        <v/>
      </c>
      <c r="T47" t="str">
        <f t="shared" si="2"/>
        <v/>
      </c>
      <c r="U47" t="str">
        <f t="shared" si="3"/>
        <v/>
      </c>
      <c r="V47" t="str">
        <f t="shared" si="4"/>
        <v/>
      </c>
      <c r="W47" t="str">
        <f t="shared" si="5"/>
        <v/>
      </c>
    </row>
    <row r="48" spans="1:23" x14ac:dyDescent="0.15">
      <c r="A48" s="20">
        <f t="shared" si="7"/>
        <v>40</v>
      </c>
      <c r="B48" s="53"/>
      <c r="C48" s="54"/>
      <c r="D48" s="55"/>
      <c r="E48" s="167"/>
      <c r="F48" s="69" t="str">
        <f>IF(B48="","",VLOOKUP(B48,中学校名!$B$3:$D$120,2,TRUE))</f>
        <v/>
      </c>
      <c r="G48" s="149" t="str">
        <f t="shared" si="6"/>
        <v/>
      </c>
      <c r="H48" s="59"/>
      <c r="I48" s="60"/>
      <c r="J48" s="60"/>
      <c r="K48" s="60"/>
      <c r="L48" s="60"/>
      <c r="M48" s="60"/>
      <c r="N48" s="60"/>
      <c r="O48" s="60"/>
      <c r="Q48" s="93" t="str">
        <f t="shared" si="1"/>
        <v/>
      </c>
      <c r="T48" t="str">
        <f t="shared" si="2"/>
        <v/>
      </c>
      <c r="U48" t="str">
        <f t="shared" si="3"/>
        <v/>
      </c>
      <c r="V48" t="str">
        <f t="shared" si="4"/>
        <v/>
      </c>
      <c r="W48" t="str">
        <f t="shared" si="5"/>
        <v/>
      </c>
    </row>
    <row r="49" spans="1:23" x14ac:dyDescent="0.15">
      <c r="A49" s="20">
        <f t="shared" si="7"/>
        <v>41</v>
      </c>
      <c r="B49" s="48"/>
      <c r="C49" s="50"/>
      <c r="D49" s="44"/>
      <c r="E49" s="163"/>
      <c r="F49" s="66" t="str">
        <f>IF(B49="","",VLOOKUP(B49,中学校名!$B$3:$D$120,2,TRUE))</f>
        <v/>
      </c>
      <c r="G49" s="145" t="str">
        <f t="shared" si="6"/>
        <v/>
      </c>
      <c r="H49" s="37"/>
      <c r="I49" s="38"/>
      <c r="J49" s="38"/>
      <c r="K49" s="38"/>
      <c r="L49" s="38"/>
      <c r="M49" s="38"/>
      <c r="N49" s="38"/>
      <c r="O49" s="38"/>
      <c r="Q49" s="93" t="str">
        <f t="shared" si="1"/>
        <v/>
      </c>
      <c r="T49" t="str">
        <f t="shared" si="2"/>
        <v/>
      </c>
      <c r="U49" t="str">
        <f t="shared" si="3"/>
        <v/>
      </c>
      <c r="V49" t="str">
        <f t="shared" si="4"/>
        <v/>
      </c>
      <c r="W49" t="str">
        <f t="shared" si="5"/>
        <v/>
      </c>
    </row>
    <row r="50" spans="1:23" x14ac:dyDescent="0.15">
      <c r="A50" s="20">
        <f t="shared" si="7"/>
        <v>42</v>
      </c>
      <c r="B50" s="46"/>
      <c r="C50" s="51"/>
      <c r="D50" s="45"/>
      <c r="E50" s="164"/>
      <c r="F50" s="67" t="str">
        <f>IF(B50="","",VLOOKUP(B50,中学校名!$B$3:$D$120,2,TRUE))</f>
        <v/>
      </c>
      <c r="G50" s="146" t="str">
        <f t="shared" si="6"/>
        <v/>
      </c>
      <c r="H50" s="39"/>
      <c r="I50" s="40"/>
      <c r="J50" s="40"/>
      <c r="K50" s="40"/>
      <c r="L50" s="40"/>
      <c r="M50" s="40"/>
      <c r="N50" s="40"/>
      <c r="O50" s="40"/>
      <c r="Q50" s="93" t="str">
        <f t="shared" si="1"/>
        <v/>
      </c>
      <c r="T50" t="str">
        <f t="shared" si="2"/>
        <v/>
      </c>
      <c r="U50" t="str">
        <f t="shared" si="3"/>
        <v/>
      </c>
      <c r="V50" t="str">
        <f t="shared" si="4"/>
        <v/>
      </c>
      <c r="W50" t="str">
        <f t="shared" si="5"/>
        <v/>
      </c>
    </row>
    <row r="51" spans="1:23" x14ac:dyDescent="0.15">
      <c r="A51" s="20">
        <f t="shared" si="7"/>
        <v>43</v>
      </c>
      <c r="B51" s="46"/>
      <c r="C51" s="51"/>
      <c r="D51" s="45"/>
      <c r="E51" s="164"/>
      <c r="F51" s="67" t="str">
        <f>IF(B51="","",VLOOKUP(B51,中学校名!$B$3:$D$120,2,TRUE))</f>
        <v/>
      </c>
      <c r="G51" s="146" t="str">
        <f t="shared" si="6"/>
        <v/>
      </c>
      <c r="H51" s="39"/>
      <c r="I51" s="40"/>
      <c r="J51" s="40"/>
      <c r="K51" s="40"/>
      <c r="L51" s="40"/>
      <c r="M51" s="40"/>
      <c r="N51" s="40"/>
      <c r="O51" s="40"/>
      <c r="Q51" s="93" t="str">
        <f t="shared" si="1"/>
        <v/>
      </c>
      <c r="T51" t="str">
        <f t="shared" si="2"/>
        <v/>
      </c>
      <c r="U51" t="str">
        <f t="shared" si="3"/>
        <v/>
      </c>
      <c r="V51" t="str">
        <f t="shared" si="4"/>
        <v/>
      </c>
      <c r="W51" t="str">
        <f t="shared" si="5"/>
        <v/>
      </c>
    </row>
    <row r="52" spans="1:23" x14ac:dyDescent="0.15">
      <c r="A52" s="20">
        <f t="shared" si="7"/>
        <v>44</v>
      </c>
      <c r="B52" s="46"/>
      <c r="C52" s="51"/>
      <c r="D52" s="45"/>
      <c r="E52" s="164"/>
      <c r="F52" s="67" t="str">
        <f>IF(B52="","",VLOOKUP(B52,中学校名!$B$3:$D$120,2,TRUE))</f>
        <v/>
      </c>
      <c r="G52" s="146" t="str">
        <f t="shared" si="6"/>
        <v/>
      </c>
      <c r="H52" s="39"/>
      <c r="I52" s="40"/>
      <c r="J52" s="40"/>
      <c r="K52" s="40"/>
      <c r="L52" s="40"/>
      <c r="M52" s="40"/>
      <c r="N52" s="40"/>
      <c r="O52" s="40"/>
      <c r="Q52" s="93" t="str">
        <f t="shared" si="1"/>
        <v/>
      </c>
      <c r="T52" t="str">
        <f t="shared" si="2"/>
        <v/>
      </c>
      <c r="U52" t="str">
        <f t="shared" si="3"/>
        <v/>
      </c>
      <c r="V52" t="str">
        <f t="shared" si="4"/>
        <v/>
      </c>
      <c r="W52" t="str">
        <f t="shared" si="5"/>
        <v/>
      </c>
    </row>
    <row r="53" spans="1:23" x14ac:dyDescent="0.15">
      <c r="A53" s="20">
        <f t="shared" si="7"/>
        <v>45</v>
      </c>
      <c r="B53" s="46"/>
      <c r="C53" s="51"/>
      <c r="D53" s="45"/>
      <c r="E53" s="164"/>
      <c r="F53" s="67" t="str">
        <f>IF(B53="","",VLOOKUP(B53,中学校名!$B$3:$D$120,2,TRUE))</f>
        <v/>
      </c>
      <c r="G53" s="146" t="str">
        <f t="shared" si="6"/>
        <v/>
      </c>
      <c r="H53" s="39"/>
      <c r="I53" s="40"/>
      <c r="J53" s="40"/>
      <c r="K53" s="40"/>
      <c r="L53" s="40"/>
      <c r="M53" s="40"/>
      <c r="N53" s="40"/>
      <c r="O53" s="40"/>
      <c r="Q53" s="93" t="str">
        <f t="shared" si="1"/>
        <v/>
      </c>
      <c r="T53" t="str">
        <f t="shared" si="2"/>
        <v/>
      </c>
      <c r="U53" t="str">
        <f t="shared" si="3"/>
        <v/>
      </c>
      <c r="V53" t="str">
        <f t="shared" si="4"/>
        <v/>
      </c>
      <c r="W53" t="str">
        <f t="shared" si="5"/>
        <v/>
      </c>
    </row>
    <row r="54" spans="1:23" x14ac:dyDescent="0.15">
      <c r="A54" s="20">
        <f t="shared" si="7"/>
        <v>46</v>
      </c>
      <c r="B54" s="46"/>
      <c r="C54" s="51"/>
      <c r="D54" s="45"/>
      <c r="E54" s="164"/>
      <c r="F54" s="67" t="str">
        <f>IF(B54="","",VLOOKUP(B54,中学校名!$B$3:$D$120,2,TRUE))</f>
        <v/>
      </c>
      <c r="G54" s="146" t="str">
        <f t="shared" si="6"/>
        <v/>
      </c>
      <c r="H54" s="39"/>
      <c r="I54" s="40"/>
      <c r="J54" s="40"/>
      <c r="K54" s="40"/>
      <c r="L54" s="40"/>
      <c r="M54" s="40"/>
      <c r="N54" s="40"/>
      <c r="O54" s="41"/>
      <c r="Q54" s="93" t="str">
        <f t="shared" si="1"/>
        <v/>
      </c>
      <c r="T54" t="str">
        <f t="shared" si="2"/>
        <v/>
      </c>
      <c r="U54" t="str">
        <f t="shared" si="3"/>
        <v/>
      </c>
      <c r="V54" t="str">
        <f t="shared" si="4"/>
        <v/>
      </c>
      <c r="W54" t="str">
        <f t="shared" si="5"/>
        <v/>
      </c>
    </row>
    <row r="55" spans="1:23" x14ac:dyDescent="0.15">
      <c r="A55" s="20">
        <f t="shared" si="7"/>
        <v>47</v>
      </c>
      <c r="B55" s="46"/>
      <c r="C55" s="51"/>
      <c r="D55" s="45"/>
      <c r="E55" s="164"/>
      <c r="F55" s="67" t="str">
        <f>IF(B55="","",VLOOKUP(B55,中学校名!$B$3:$D$120,2,TRUE))</f>
        <v/>
      </c>
      <c r="G55" s="146" t="str">
        <f t="shared" si="6"/>
        <v/>
      </c>
      <c r="H55" s="39"/>
      <c r="I55" s="40"/>
      <c r="J55" s="40"/>
      <c r="K55" s="40"/>
      <c r="L55" s="40"/>
      <c r="M55" s="40"/>
      <c r="N55" s="40"/>
      <c r="O55" s="40"/>
      <c r="Q55" s="93" t="str">
        <f t="shared" si="1"/>
        <v/>
      </c>
      <c r="T55" t="str">
        <f t="shared" si="2"/>
        <v/>
      </c>
      <c r="U55" t="str">
        <f t="shared" si="3"/>
        <v/>
      </c>
      <c r="V55" t="str">
        <f t="shared" si="4"/>
        <v/>
      </c>
      <c r="W55" t="str">
        <f t="shared" si="5"/>
        <v/>
      </c>
    </row>
    <row r="56" spans="1:23" x14ac:dyDescent="0.15">
      <c r="A56" s="20">
        <f t="shared" si="7"/>
        <v>48</v>
      </c>
      <c r="B56" s="46"/>
      <c r="C56" s="51"/>
      <c r="D56" s="45"/>
      <c r="E56" s="164"/>
      <c r="F56" s="67" t="str">
        <f>IF(B56="","",VLOOKUP(B56,中学校名!$B$3:$D$120,2,TRUE))</f>
        <v/>
      </c>
      <c r="G56" s="146" t="str">
        <f t="shared" si="6"/>
        <v/>
      </c>
      <c r="H56" s="39"/>
      <c r="I56" s="40"/>
      <c r="J56" s="40"/>
      <c r="K56" s="40"/>
      <c r="L56" s="40"/>
      <c r="M56" s="40"/>
      <c r="N56" s="40"/>
      <c r="O56" s="40"/>
      <c r="Q56" s="93" t="str">
        <f t="shared" si="1"/>
        <v/>
      </c>
      <c r="T56" t="str">
        <f t="shared" si="2"/>
        <v/>
      </c>
      <c r="U56" t="str">
        <f t="shared" si="3"/>
        <v/>
      </c>
      <c r="V56" t="str">
        <f t="shared" si="4"/>
        <v/>
      </c>
      <c r="W56" t="str">
        <f t="shared" si="5"/>
        <v/>
      </c>
    </row>
    <row r="57" spans="1:23" x14ac:dyDescent="0.15">
      <c r="A57" s="20">
        <f t="shared" si="7"/>
        <v>49</v>
      </c>
      <c r="B57" s="46"/>
      <c r="C57" s="51"/>
      <c r="D57" s="45"/>
      <c r="E57" s="164"/>
      <c r="F57" s="67" t="str">
        <f>IF(B57="","",VLOOKUP(B57,中学校名!$B$3:$D$120,2,TRUE))</f>
        <v/>
      </c>
      <c r="G57" s="146" t="str">
        <f t="shared" si="6"/>
        <v/>
      </c>
      <c r="H57" s="39"/>
      <c r="I57" s="40"/>
      <c r="J57" s="40"/>
      <c r="K57" s="40"/>
      <c r="L57" s="40"/>
      <c r="M57" s="40"/>
      <c r="N57" s="40"/>
      <c r="O57" s="40"/>
      <c r="Q57" s="93" t="str">
        <f t="shared" si="1"/>
        <v/>
      </c>
      <c r="T57" t="str">
        <f t="shared" si="2"/>
        <v/>
      </c>
      <c r="U57" t="str">
        <f t="shared" si="3"/>
        <v/>
      </c>
      <c r="V57" t="str">
        <f t="shared" si="4"/>
        <v/>
      </c>
      <c r="W57" t="str">
        <f t="shared" si="5"/>
        <v/>
      </c>
    </row>
    <row r="58" spans="1:23" x14ac:dyDescent="0.15">
      <c r="A58" s="20">
        <f t="shared" si="7"/>
        <v>50</v>
      </c>
      <c r="B58" s="49"/>
      <c r="C58" s="52"/>
      <c r="D58" s="47"/>
      <c r="E58" s="165"/>
      <c r="F58" s="68" t="str">
        <f>IF(B58="","",VLOOKUP(B58,中学校名!$B$3:$D$120,2,TRUE))</f>
        <v/>
      </c>
      <c r="G58" s="149" t="str">
        <f t="shared" si="6"/>
        <v/>
      </c>
      <c r="H58" s="63"/>
      <c r="I58" s="64"/>
      <c r="J58" s="64"/>
      <c r="K58" s="64"/>
      <c r="L58" s="64"/>
      <c r="M58" s="64"/>
      <c r="N58" s="64"/>
      <c r="O58" s="64"/>
      <c r="Q58" s="93" t="str">
        <f t="shared" si="1"/>
        <v/>
      </c>
      <c r="T58" t="str">
        <f t="shared" si="2"/>
        <v/>
      </c>
      <c r="U58" t="str">
        <f t="shared" si="3"/>
        <v/>
      </c>
      <c r="V58" t="str">
        <f t="shared" si="4"/>
        <v/>
      </c>
      <c r="W58" t="str">
        <f t="shared" si="5"/>
        <v/>
      </c>
    </row>
    <row r="59" spans="1:23" x14ac:dyDescent="0.15">
      <c r="A59" s="20">
        <f t="shared" si="7"/>
        <v>51</v>
      </c>
      <c r="B59" s="56"/>
      <c r="C59" s="57"/>
      <c r="D59" s="58"/>
      <c r="E59" s="166"/>
      <c r="F59" s="70" t="str">
        <f>IF(B59="","",VLOOKUP(B59,中学校名!$B$3:$D$120,2,TRUE))</f>
        <v/>
      </c>
      <c r="G59" s="148" t="str">
        <f t="shared" si="6"/>
        <v/>
      </c>
      <c r="H59" s="61"/>
      <c r="I59" s="62"/>
      <c r="J59" s="62"/>
      <c r="K59" s="62"/>
      <c r="L59" s="62"/>
      <c r="M59" s="62"/>
      <c r="N59" s="62"/>
      <c r="O59" s="62"/>
      <c r="Q59" s="93" t="str">
        <f t="shared" si="1"/>
        <v/>
      </c>
      <c r="T59" t="str">
        <f t="shared" si="2"/>
        <v/>
      </c>
      <c r="U59" t="str">
        <f t="shared" si="3"/>
        <v/>
      </c>
      <c r="V59" t="str">
        <f t="shared" si="4"/>
        <v/>
      </c>
      <c r="W59" t="str">
        <f t="shared" si="5"/>
        <v/>
      </c>
    </row>
    <row r="60" spans="1:23" x14ac:dyDescent="0.15">
      <c r="A60" s="20">
        <f t="shared" si="7"/>
        <v>52</v>
      </c>
      <c r="B60" s="46"/>
      <c r="C60" s="51"/>
      <c r="D60" s="45"/>
      <c r="E60" s="164"/>
      <c r="F60" s="67" t="str">
        <f>IF(B60="","",VLOOKUP(B60,中学校名!$B$3:$D$120,2,TRUE))</f>
        <v/>
      </c>
      <c r="G60" s="146" t="str">
        <f t="shared" si="6"/>
        <v/>
      </c>
      <c r="H60" s="39"/>
      <c r="I60" s="40"/>
      <c r="J60" s="40"/>
      <c r="K60" s="40"/>
      <c r="L60" s="40"/>
      <c r="M60" s="40"/>
      <c r="N60" s="40"/>
      <c r="O60" s="40"/>
      <c r="Q60" s="93" t="str">
        <f t="shared" si="1"/>
        <v/>
      </c>
      <c r="T60" t="str">
        <f t="shared" si="2"/>
        <v/>
      </c>
      <c r="U60" t="str">
        <f t="shared" si="3"/>
        <v/>
      </c>
      <c r="V60" t="str">
        <f t="shared" si="4"/>
        <v/>
      </c>
      <c r="W60" t="str">
        <f t="shared" si="5"/>
        <v/>
      </c>
    </row>
    <row r="61" spans="1:23" x14ac:dyDescent="0.15">
      <c r="A61" s="20">
        <f t="shared" si="7"/>
        <v>53</v>
      </c>
      <c r="B61" s="46"/>
      <c r="C61" s="51"/>
      <c r="D61" s="45"/>
      <c r="E61" s="164"/>
      <c r="F61" s="67" t="str">
        <f>IF(B61="","",VLOOKUP(B61,中学校名!$B$3:$D$120,2,TRUE))</f>
        <v/>
      </c>
      <c r="G61" s="146" t="str">
        <f t="shared" si="6"/>
        <v/>
      </c>
      <c r="H61" s="42"/>
      <c r="I61" s="43"/>
      <c r="J61" s="40"/>
      <c r="K61" s="40"/>
      <c r="L61" s="40"/>
      <c r="M61" s="40"/>
      <c r="N61" s="40"/>
      <c r="O61" s="40"/>
      <c r="Q61" s="93" t="str">
        <f t="shared" si="1"/>
        <v/>
      </c>
      <c r="T61" t="str">
        <f t="shared" si="2"/>
        <v/>
      </c>
      <c r="U61" t="str">
        <f t="shared" si="3"/>
        <v/>
      </c>
      <c r="V61" t="str">
        <f t="shared" si="4"/>
        <v/>
      </c>
      <c r="W61" t="str">
        <f t="shared" si="5"/>
        <v/>
      </c>
    </row>
    <row r="62" spans="1:23" x14ac:dyDescent="0.15">
      <c r="A62" s="20">
        <f t="shared" si="7"/>
        <v>54</v>
      </c>
      <c r="B62" s="46"/>
      <c r="C62" s="51"/>
      <c r="D62" s="45"/>
      <c r="E62" s="164"/>
      <c r="F62" s="67" t="str">
        <f>IF(B62="","",VLOOKUP(B62,中学校名!$B$3:$D$120,2,TRUE))</f>
        <v/>
      </c>
      <c r="G62" s="148" t="str">
        <f t="shared" si="6"/>
        <v/>
      </c>
      <c r="H62" s="39"/>
      <c r="I62" s="40"/>
      <c r="J62" s="40"/>
      <c r="K62" s="41"/>
      <c r="L62" s="40"/>
      <c r="M62" s="40"/>
      <c r="N62" s="40"/>
      <c r="O62" s="40"/>
      <c r="Q62" s="93" t="str">
        <f t="shared" si="1"/>
        <v/>
      </c>
      <c r="T62" t="str">
        <f t="shared" si="2"/>
        <v/>
      </c>
      <c r="U62" t="str">
        <f t="shared" si="3"/>
        <v/>
      </c>
      <c r="V62" t="str">
        <f t="shared" si="4"/>
        <v/>
      </c>
      <c r="W62" t="str">
        <f t="shared" si="5"/>
        <v/>
      </c>
    </row>
    <row r="63" spans="1:23" x14ac:dyDescent="0.15">
      <c r="A63" s="20">
        <f t="shared" si="7"/>
        <v>55</v>
      </c>
      <c r="B63" s="46"/>
      <c r="C63" s="51"/>
      <c r="D63" s="45"/>
      <c r="E63" s="164"/>
      <c r="F63" s="67" t="str">
        <f>IF(B63="","",VLOOKUP(B63,中学校名!$B$3:$D$120,2,TRUE))</f>
        <v/>
      </c>
      <c r="G63" s="146" t="str">
        <f t="shared" si="6"/>
        <v/>
      </c>
      <c r="H63" s="39"/>
      <c r="I63" s="40"/>
      <c r="J63" s="40"/>
      <c r="K63" s="40"/>
      <c r="L63" s="40"/>
      <c r="M63" s="40"/>
      <c r="N63" s="40"/>
      <c r="O63" s="40"/>
      <c r="Q63" s="93" t="str">
        <f t="shared" si="1"/>
        <v/>
      </c>
      <c r="T63" t="str">
        <f t="shared" si="2"/>
        <v/>
      </c>
      <c r="U63" t="str">
        <f t="shared" si="3"/>
        <v/>
      </c>
      <c r="V63" t="str">
        <f t="shared" si="4"/>
        <v/>
      </c>
      <c r="W63" t="str">
        <f t="shared" si="5"/>
        <v/>
      </c>
    </row>
    <row r="64" spans="1:23" x14ac:dyDescent="0.15">
      <c r="A64" s="20">
        <f t="shared" si="7"/>
        <v>56</v>
      </c>
      <c r="B64" s="46"/>
      <c r="C64" s="51"/>
      <c r="D64" s="45"/>
      <c r="E64" s="164"/>
      <c r="F64" s="67" t="str">
        <f>IF(B64="","",VLOOKUP(B64,中学校名!$B$3:$D$120,2,TRUE))</f>
        <v/>
      </c>
      <c r="G64" s="146" t="str">
        <f t="shared" si="6"/>
        <v/>
      </c>
      <c r="H64" s="39"/>
      <c r="I64" s="40"/>
      <c r="J64" s="40"/>
      <c r="K64" s="40"/>
      <c r="L64" s="40"/>
      <c r="M64" s="40"/>
      <c r="N64" s="40"/>
      <c r="O64" s="40"/>
      <c r="Q64" s="93" t="str">
        <f t="shared" si="1"/>
        <v/>
      </c>
      <c r="T64" t="str">
        <f t="shared" si="2"/>
        <v/>
      </c>
      <c r="U64" t="str">
        <f t="shared" si="3"/>
        <v/>
      </c>
      <c r="V64" t="str">
        <f t="shared" si="4"/>
        <v/>
      </c>
      <c r="W64" t="str">
        <f t="shared" si="5"/>
        <v/>
      </c>
    </row>
    <row r="65" spans="1:23" x14ac:dyDescent="0.15">
      <c r="A65" s="20">
        <f t="shared" si="7"/>
        <v>57</v>
      </c>
      <c r="B65" s="46"/>
      <c r="C65" s="51"/>
      <c r="D65" s="45"/>
      <c r="E65" s="164"/>
      <c r="F65" s="67" t="str">
        <f>IF(B65="","",VLOOKUP(B65,中学校名!$B$3:$D$120,2,TRUE))</f>
        <v/>
      </c>
      <c r="G65" s="146" t="str">
        <f t="shared" si="6"/>
        <v/>
      </c>
      <c r="H65" s="39"/>
      <c r="I65" s="40"/>
      <c r="J65" s="40"/>
      <c r="K65" s="40"/>
      <c r="L65" s="40"/>
      <c r="M65" s="40"/>
      <c r="N65" s="40"/>
      <c r="O65" s="40"/>
      <c r="Q65" s="93" t="str">
        <f t="shared" si="1"/>
        <v/>
      </c>
      <c r="T65" t="str">
        <f t="shared" si="2"/>
        <v/>
      </c>
      <c r="U65" t="str">
        <f t="shared" si="3"/>
        <v/>
      </c>
      <c r="V65" t="str">
        <f t="shared" si="4"/>
        <v/>
      </c>
      <c r="W65" t="str">
        <f t="shared" si="5"/>
        <v/>
      </c>
    </row>
    <row r="66" spans="1:23" x14ac:dyDescent="0.15">
      <c r="A66" s="20">
        <f t="shared" si="7"/>
        <v>58</v>
      </c>
      <c r="B66" s="46"/>
      <c r="C66" s="51"/>
      <c r="D66" s="45"/>
      <c r="E66" s="164"/>
      <c r="F66" s="67" t="str">
        <f>IF(B66="","",VLOOKUP(B66,中学校名!$B$3:$D$120,2,TRUE))</f>
        <v/>
      </c>
      <c r="G66" s="146" t="str">
        <f t="shared" si="6"/>
        <v/>
      </c>
      <c r="H66" s="39"/>
      <c r="I66" s="40"/>
      <c r="J66" s="40"/>
      <c r="K66" s="40"/>
      <c r="L66" s="40"/>
      <c r="M66" s="40"/>
      <c r="N66" s="40"/>
      <c r="O66" s="40"/>
      <c r="Q66" s="93" t="str">
        <f t="shared" si="1"/>
        <v/>
      </c>
      <c r="T66" t="str">
        <f t="shared" si="2"/>
        <v/>
      </c>
      <c r="U66" t="str">
        <f t="shared" si="3"/>
        <v/>
      </c>
      <c r="V66" t="str">
        <f t="shared" si="4"/>
        <v/>
      </c>
      <c r="W66" t="str">
        <f t="shared" si="5"/>
        <v/>
      </c>
    </row>
    <row r="67" spans="1:23" x14ac:dyDescent="0.15">
      <c r="A67" s="20">
        <f t="shared" si="7"/>
        <v>59</v>
      </c>
      <c r="B67" s="46"/>
      <c r="C67" s="51"/>
      <c r="D67" s="45"/>
      <c r="E67" s="164"/>
      <c r="F67" s="67" t="str">
        <f>IF(B67="","",VLOOKUP(B67,中学校名!$B$3:$D$120,2,TRUE))</f>
        <v/>
      </c>
      <c r="G67" s="146" t="str">
        <f t="shared" si="6"/>
        <v/>
      </c>
      <c r="H67" s="39"/>
      <c r="I67" s="40"/>
      <c r="J67" s="40"/>
      <c r="K67" s="40"/>
      <c r="L67" s="40"/>
      <c r="M67" s="40"/>
      <c r="N67" s="40"/>
      <c r="O67" s="40"/>
      <c r="Q67" s="93" t="str">
        <f t="shared" si="1"/>
        <v/>
      </c>
      <c r="T67" t="str">
        <f t="shared" si="2"/>
        <v/>
      </c>
      <c r="U67" t="str">
        <f t="shared" si="3"/>
        <v/>
      </c>
      <c r="V67" t="str">
        <f t="shared" si="4"/>
        <v/>
      </c>
      <c r="W67" t="str">
        <f t="shared" si="5"/>
        <v/>
      </c>
    </row>
    <row r="68" spans="1:23" x14ac:dyDescent="0.15">
      <c r="A68" s="20">
        <f t="shared" si="7"/>
        <v>60</v>
      </c>
      <c r="B68" s="53"/>
      <c r="C68" s="54"/>
      <c r="D68" s="55"/>
      <c r="E68" s="167"/>
      <c r="F68" s="69" t="str">
        <f>IF(B68="","",VLOOKUP(B68,中学校名!$B$3:$D$120,2,TRUE))</f>
        <v/>
      </c>
      <c r="G68" s="147" t="str">
        <f t="shared" si="6"/>
        <v/>
      </c>
      <c r="H68" s="59"/>
      <c r="I68" s="60"/>
      <c r="J68" s="60"/>
      <c r="K68" s="60"/>
      <c r="L68" s="60"/>
      <c r="M68" s="60"/>
      <c r="N68" s="60"/>
      <c r="O68" s="60"/>
      <c r="Q68" s="93" t="str">
        <f t="shared" si="1"/>
        <v/>
      </c>
      <c r="T68" t="str">
        <f t="shared" si="2"/>
        <v/>
      </c>
      <c r="U68" t="str">
        <f t="shared" si="3"/>
        <v/>
      </c>
      <c r="V68" t="str">
        <f t="shared" si="4"/>
        <v/>
      </c>
      <c r="W68" t="str">
        <f t="shared" si="5"/>
        <v/>
      </c>
    </row>
    <row r="69" spans="1:23" x14ac:dyDescent="0.15">
      <c r="A69" s="20">
        <f t="shared" si="7"/>
        <v>61</v>
      </c>
      <c r="B69" s="48"/>
      <c r="C69" s="50"/>
      <c r="D69" s="44"/>
      <c r="E69" s="163"/>
      <c r="F69" s="66" t="str">
        <f>IF(B69="","",VLOOKUP(B69,中学校名!$B$3:$D$120,2,TRUE))</f>
        <v/>
      </c>
      <c r="G69" s="145" t="str">
        <f t="shared" si="6"/>
        <v/>
      </c>
      <c r="H69" s="37"/>
      <c r="I69" s="38"/>
      <c r="J69" s="38"/>
      <c r="K69" s="38"/>
      <c r="L69" s="38"/>
      <c r="M69" s="38"/>
      <c r="N69" s="38"/>
      <c r="O69" s="38"/>
      <c r="Q69" s="93" t="str">
        <f t="shared" si="1"/>
        <v/>
      </c>
      <c r="T69" t="str">
        <f t="shared" si="2"/>
        <v/>
      </c>
      <c r="U69" t="str">
        <f t="shared" si="3"/>
        <v/>
      </c>
      <c r="V69" t="str">
        <f t="shared" si="4"/>
        <v/>
      </c>
      <c r="W69" t="str">
        <f t="shared" si="5"/>
        <v/>
      </c>
    </row>
    <row r="70" spans="1:23" x14ac:dyDescent="0.15">
      <c r="A70" s="20">
        <f t="shared" si="7"/>
        <v>62</v>
      </c>
      <c r="B70" s="46"/>
      <c r="C70" s="51"/>
      <c r="D70" s="45"/>
      <c r="E70" s="164"/>
      <c r="F70" s="67" t="str">
        <f>IF(B70="","",VLOOKUP(B70,中学校名!$B$3:$D$120,2,TRUE))</f>
        <v/>
      </c>
      <c r="G70" s="146" t="str">
        <f t="shared" si="6"/>
        <v/>
      </c>
      <c r="H70" s="39"/>
      <c r="I70" s="40"/>
      <c r="J70" s="40"/>
      <c r="K70" s="40"/>
      <c r="L70" s="40"/>
      <c r="M70" s="40"/>
      <c r="N70" s="40"/>
      <c r="O70" s="40"/>
      <c r="Q70" s="93" t="str">
        <f t="shared" si="1"/>
        <v/>
      </c>
      <c r="T70" t="str">
        <f t="shared" si="2"/>
        <v/>
      </c>
      <c r="U70" t="str">
        <f t="shared" si="3"/>
        <v/>
      </c>
      <c r="V70" t="str">
        <f t="shared" si="4"/>
        <v/>
      </c>
      <c r="W70" t="str">
        <f t="shared" si="5"/>
        <v/>
      </c>
    </row>
    <row r="71" spans="1:23" x14ac:dyDescent="0.15">
      <c r="A71" s="20">
        <f t="shared" si="7"/>
        <v>63</v>
      </c>
      <c r="B71" s="46"/>
      <c r="C71" s="51"/>
      <c r="D71" s="45"/>
      <c r="E71" s="164"/>
      <c r="F71" s="67" t="str">
        <f>IF(B71="","",VLOOKUP(B71,中学校名!$B$3:$D$120,2,TRUE))</f>
        <v/>
      </c>
      <c r="G71" s="146" t="str">
        <f t="shared" si="6"/>
        <v/>
      </c>
      <c r="H71" s="39"/>
      <c r="I71" s="40"/>
      <c r="J71" s="40"/>
      <c r="K71" s="40"/>
      <c r="L71" s="40"/>
      <c r="M71" s="40"/>
      <c r="N71" s="40"/>
      <c r="O71" s="40"/>
      <c r="Q71" s="93" t="str">
        <f t="shared" si="1"/>
        <v/>
      </c>
      <c r="T71" t="str">
        <f t="shared" si="2"/>
        <v/>
      </c>
      <c r="U71" t="str">
        <f t="shared" si="3"/>
        <v/>
      </c>
      <c r="V71" t="str">
        <f t="shared" si="4"/>
        <v/>
      </c>
      <c r="W71" t="str">
        <f t="shared" si="5"/>
        <v/>
      </c>
    </row>
    <row r="72" spans="1:23" x14ac:dyDescent="0.15">
      <c r="A72" s="20">
        <f t="shared" si="7"/>
        <v>64</v>
      </c>
      <c r="B72" s="46"/>
      <c r="C72" s="51"/>
      <c r="D72" s="45"/>
      <c r="E72" s="164"/>
      <c r="F72" s="67" t="str">
        <f>IF(B72="","",VLOOKUP(B72,中学校名!$B$3:$D$120,2,TRUE))</f>
        <v/>
      </c>
      <c r="G72" s="146" t="str">
        <f t="shared" si="6"/>
        <v/>
      </c>
      <c r="H72" s="39"/>
      <c r="I72" s="40"/>
      <c r="J72" s="40"/>
      <c r="K72" s="40"/>
      <c r="L72" s="40"/>
      <c r="M72" s="40"/>
      <c r="N72" s="40"/>
      <c r="O72" s="40"/>
      <c r="Q72" s="93" t="str">
        <f t="shared" ref="Q72:Q135" si="8">IF(COUNTIF(H72:O72,"○")=0,"",COUNTIF(H72:O72,"○"))</f>
        <v/>
      </c>
      <c r="T72" t="str">
        <f t="shared" si="2"/>
        <v/>
      </c>
      <c r="U72" t="str">
        <f t="shared" si="3"/>
        <v/>
      </c>
      <c r="V72" t="str">
        <f t="shared" si="4"/>
        <v/>
      </c>
      <c r="W72" t="str">
        <f t="shared" si="5"/>
        <v/>
      </c>
    </row>
    <row r="73" spans="1:23" x14ac:dyDescent="0.15">
      <c r="A73" s="20">
        <f t="shared" si="7"/>
        <v>65</v>
      </c>
      <c r="B73" s="46"/>
      <c r="C73" s="51"/>
      <c r="D73" s="45"/>
      <c r="E73" s="164"/>
      <c r="F73" s="67" t="str">
        <f>IF(B73="","",VLOOKUP(B73,中学校名!$B$3:$D$120,2,TRUE))</f>
        <v/>
      </c>
      <c r="G73" s="146" t="str">
        <f t="shared" si="6"/>
        <v/>
      </c>
      <c r="H73" s="39"/>
      <c r="I73" s="40"/>
      <c r="J73" s="40"/>
      <c r="K73" s="40"/>
      <c r="L73" s="40"/>
      <c r="M73" s="40"/>
      <c r="N73" s="40"/>
      <c r="O73" s="40"/>
      <c r="Q73" s="93" t="str">
        <f t="shared" si="8"/>
        <v/>
      </c>
      <c r="T73" t="str">
        <f t="shared" ref="T73:T136" si="9">IF(H73="○","走高跳．","")</f>
        <v/>
      </c>
      <c r="U73" t="str">
        <f t="shared" ref="U73:U136" si="10">IF(J73="○","走幅跳．","")</f>
        <v/>
      </c>
      <c r="V73" t="str">
        <f t="shared" ref="V73:V136" si="11">IF(L73="○","砲丸投．","")</f>
        <v/>
      </c>
      <c r="W73" t="str">
        <f t="shared" ref="W73:W136" si="12">IF(N73="○","ジャベリック．","")</f>
        <v/>
      </c>
    </row>
    <row r="74" spans="1:23" x14ac:dyDescent="0.15">
      <c r="A74" s="20">
        <f t="shared" si="7"/>
        <v>66</v>
      </c>
      <c r="B74" s="46"/>
      <c r="C74" s="51"/>
      <c r="D74" s="45"/>
      <c r="E74" s="164"/>
      <c r="F74" s="67" t="str">
        <f>IF(B74="","",VLOOKUP(B74,中学校名!$B$3:$D$120,2,TRUE))</f>
        <v/>
      </c>
      <c r="G74" s="146" t="str">
        <f t="shared" ref="G74:G137" si="13">T(T74)&amp;T(U74)&amp;T(V74)&amp;T(W74)</f>
        <v/>
      </c>
      <c r="H74" s="39"/>
      <c r="I74" s="40"/>
      <c r="J74" s="40"/>
      <c r="K74" s="40"/>
      <c r="L74" s="40"/>
      <c r="M74" s="40"/>
      <c r="N74" s="40"/>
      <c r="O74" s="40"/>
      <c r="Q74" s="93" t="str">
        <f t="shared" si="8"/>
        <v/>
      </c>
      <c r="T74" t="str">
        <f t="shared" si="9"/>
        <v/>
      </c>
      <c r="U74" t="str">
        <f t="shared" si="10"/>
        <v/>
      </c>
      <c r="V74" t="str">
        <f t="shared" si="11"/>
        <v/>
      </c>
      <c r="W74" t="str">
        <f t="shared" si="12"/>
        <v/>
      </c>
    </row>
    <row r="75" spans="1:23" x14ac:dyDescent="0.15">
      <c r="A75" s="20">
        <f t="shared" ref="A75:A138" si="14">IF(COUNTIF($C$9:$C$208,C75)&gt;=2,$A$221,A74+1)</f>
        <v>67</v>
      </c>
      <c r="B75" s="46"/>
      <c r="C75" s="51"/>
      <c r="D75" s="45"/>
      <c r="E75" s="164"/>
      <c r="F75" s="67" t="str">
        <f>IF(B75="","",VLOOKUP(B75,中学校名!$B$3:$D$120,2,TRUE))</f>
        <v/>
      </c>
      <c r="G75" s="146" t="str">
        <f t="shared" si="13"/>
        <v/>
      </c>
      <c r="H75" s="39"/>
      <c r="I75" s="40"/>
      <c r="J75" s="40"/>
      <c r="K75" s="40"/>
      <c r="L75" s="40"/>
      <c r="M75" s="40"/>
      <c r="N75" s="40"/>
      <c r="O75" s="40"/>
      <c r="Q75" s="93" t="str">
        <f t="shared" si="8"/>
        <v/>
      </c>
      <c r="T75" t="str">
        <f t="shared" si="9"/>
        <v/>
      </c>
      <c r="U75" t="str">
        <f t="shared" si="10"/>
        <v/>
      </c>
      <c r="V75" t="str">
        <f t="shared" si="11"/>
        <v/>
      </c>
      <c r="W75" t="str">
        <f t="shared" si="12"/>
        <v/>
      </c>
    </row>
    <row r="76" spans="1:23" x14ac:dyDescent="0.15">
      <c r="A76" s="20">
        <f t="shared" si="14"/>
        <v>68</v>
      </c>
      <c r="B76" s="46"/>
      <c r="C76" s="51"/>
      <c r="D76" s="45"/>
      <c r="E76" s="164"/>
      <c r="F76" s="67" t="str">
        <f>IF(B76="","",VLOOKUP(B76,中学校名!$B$3:$D$120,2,TRUE))</f>
        <v/>
      </c>
      <c r="G76" s="146" t="str">
        <f t="shared" si="13"/>
        <v/>
      </c>
      <c r="H76" s="39"/>
      <c r="I76" s="40"/>
      <c r="J76" s="40"/>
      <c r="K76" s="40"/>
      <c r="L76" s="40"/>
      <c r="M76" s="40"/>
      <c r="N76" s="40"/>
      <c r="O76" s="40"/>
      <c r="Q76" s="93" t="str">
        <f t="shared" si="8"/>
        <v/>
      </c>
      <c r="T76" t="str">
        <f t="shared" si="9"/>
        <v/>
      </c>
      <c r="U76" t="str">
        <f t="shared" si="10"/>
        <v/>
      </c>
      <c r="V76" t="str">
        <f t="shared" si="11"/>
        <v/>
      </c>
      <c r="W76" t="str">
        <f t="shared" si="12"/>
        <v/>
      </c>
    </row>
    <row r="77" spans="1:23" x14ac:dyDescent="0.15">
      <c r="A77" s="20">
        <f t="shared" si="14"/>
        <v>69</v>
      </c>
      <c r="B77" s="46"/>
      <c r="C77" s="51"/>
      <c r="D77" s="45"/>
      <c r="E77" s="164"/>
      <c r="F77" s="67" t="str">
        <f>IF(B77="","",VLOOKUP(B77,中学校名!$B$3:$D$120,2,TRUE))</f>
        <v/>
      </c>
      <c r="G77" s="146" t="str">
        <f t="shared" si="13"/>
        <v/>
      </c>
      <c r="H77" s="39"/>
      <c r="I77" s="40"/>
      <c r="J77" s="40"/>
      <c r="K77" s="40"/>
      <c r="L77" s="40"/>
      <c r="M77" s="40"/>
      <c r="N77" s="40"/>
      <c r="O77" s="40"/>
      <c r="Q77" s="93" t="str">
        <f t="shared" si="8"/>
        <v/>
      </c>
      <c r="T77" t="str">
        <f t="shared" si="9"/>
        <v/>
      </c>
      <c r="U77" t="str">
        <f t="shared" si="10"/>
        <v/>
      </c>
      <c r="V77" t="str">
        <f t="shared" si="11"/>
        <v/>
      </c>
      <c r="W77" t="str">
        <f t="shared" si="12"/>
        <v/>
      </c>
    </row>
    <row r="78" spans="1:23" x14ac:dyDescent="0.15">
      <c r="A78" s="20">
        <f t="shared" si="14"/>
        <v>70</v>
      </c>
      <c r="B78" s="49"/>
      <c r="C78" s="52"/>
      <c r="D78" s="47"/>
      <c r="E78" s="165"/>
      <c r="F78" s="68" t="str">
        <f>IF(B78="","",VLOOKUP(B78,中学校名!$B$3:$D$120,2,TRUE))</f>
        <v/>
      </c>
      <c r="G78" s="149" t="str">
        <f t="shared" si="13"/>
        <v/>
      </c>
      <c r="H78" s="63"/>
      <c r="I78" s="64"/>
      <c r="J78" s="64"/>
      <c r="K78" s="64"/>
      <c r="L78" s="64"/>
      <c r="M78" s="64"/>
      <c r="N78" s="64"/>
      <c r="O78" s="64"/>
      <c r="Q78" s="93" t="str">
        <f t="shared" si="8"/>
        <v/>
      </c>
      <c r="T78" t="str">
        <f t="shared" si="9"/>
        <v/>
      </c>
      <c r="U78" t="str">
        <f t="shared" si="10"/>
        <v/>
      </c>
      <c r="V78" t="str">
        <f t="shared" si="11"/>
        <v/>
      </c>
      <c r="W78" t="str">
        <f t="shared" si="12"/>
        <v/>
      </c>
    </row>
    <row r="79" spans="1:23" x14ac:dyDescent="0.15">
      <c r="A79" s="20">
        <f t="shared" si="14"/>
        <v>71</v>
      </c>
      <c r="B79" s="56"/>
      <c r="C79" s="57"/>
      <c r="D79" s="58"/>
      <c r="E79" s="166"/>
      <c r="F79" s="70" t="str">
        <f>IF(B79="","",VLOOKUP(B79,中学校名!$B$3:$D$120,2,TRUE))</f>
        <v/>
      </c>
      <c r="G79" s="148" t="str">
        <f t="shared" si="13"/>
        <v/>
      </c>
      <c r="H79" s="61"/>
      <c r="I79" s="62"/>
      <c r="J79" s="62"/>
      <c r="K79" s="62"/>
      <c r="L79" s="62"/>
      <c r="M79" s="62"/>
      <c r="N79" s="62"/>
      <c r="O79" s="62"/>
      <c r="Q79" s="93" t="str">
        <f t="shared" si="8"/>
        <v/>
      </c>
      <c r="T79" t="str">
        <f t="shared" si="9"/>
        <v/>
      </c>
      <c r="U79" t="str">
        <f t="shared" si="10"/>
        <v/>
      </c>
      <c r="V79" t="str">
        <f t="shared" si="11"/>
        <v/>
      </c>
      <c r="W79" t="str">
        <f t="shared" si="12"/>
        <v/>
      </c>
    </row>
    <row r="80" spans="1:23" x14ac:dyDescent="0.15">
      <c r="A80" s="20">
        <f t="shared" si="14"/>
        <v>72</v>
      </c>
      <c r="B80" s="46"/>
      <c r="C80" s="51"/>
      <c r="D80" s="45"/>
      <c r="E80" s="164"/>
      <c r="F80" s="67" t="str">
        <f>IF(B80="","",VLOOKUP(B80,中学校名!$B$3:$D$120,2,TRUE))</f>
        <v/>
      </c>
      <c r="G80" s="146" t="str">
        <f t="shared" si="13"/>
        <v/>
      </c>
      <c r="H80" s="39"/>
      <c r="I80" s="40"/>
      <c r="J80" s="40"/>
      <c r="K80" s="40"/>
      <c r="L80" s="40"/>
      <c r="M80" s="40"/>
      <c r="N80" s="40"/>
      <c r="O80" s="40"/>
      <c r="Q80" s="93" t="str">
        <f t="shared" si="8"/>
        <v/>
      </c>
      <c r="T80" t="str">
        <f t="shared" si="9"/>
        <v/>
      </c>
      <c r="U80" t="str">
        <f t="shared" si="10"/>
        <v/>
      </c>
      <c r="V80" t="str">
        <f t="shared" si="11"/>
        <v/>
      </c>
      <c r="W80" t="str">
        <f t="shared" si="12"/>
        <v/>
      </c>
    </row>
    <row r="81" spans="1:23" x14ac:dyDescent="0.15">
      <c r="A81" s="20">
        <f t="shared" si="14"/>
        <v>73</v>
      </c>
      <c r="B81" s="46"/>
      <c r="C81" s="51"/>
      <c r="D81" s="45"/>
      <c r="E81" s="164"/>
      <c r="F81" s="67" t="str">
        <f>IF(B81="","",VLOOKUP(B81,中学校名!$B$3:$D$120,2,TRUE))</f>
        <v/>
      </c>
      <c r="G81" s="146" t="str">
        <f t="shared" si="13"/>
        <v/>
      </c>
      <c r="H81" s="39"/>
      <c r="I81" s="40"/>
      <c r="J81" s="40"/>
      <c r="K81" s="40"/>
      <c r="L81" s="40"/>
      <c r="M81" s="40"/>
      <c r="N81" s="40"/>
      <c r="O81" s="40"/>
      <c r="Q81" s="93" t="str">
        <f t="shared" si="8"/>
        <v/>
      </c>
      <c r="T81" t="str">
        <f t="shared" si="9"/>
        <v/>
      </c>
      <c r="U81" t="str">
        <f t="shared" si="10"/>
        <v/>
      </c>
      <c r="V81" t="str">
        <f t="shared" si="11"/>
        <v/>
      </c>
      <c r="W81" t="str">
        <f t="shared" si="12"/>
        <v/>
      </c>
    </row>
    <row r="82" spans="1:23" x14ac:dyDescent="0.15">
      <c r="A82" s="20">
        <f t="shared" si="14"/>
        <v>74</v>
      </c>
      <c r="B82" s="46"/>
      <c r="C82" s="51"/>
      <c r="D82" s="45"/>
      <c r="E82" s="164"/>
      <c r="F82" s="67" t="str">
        <f>IF(B82="","",VLOOKUP(B82,中学校名!$B$3:$D$120,2,TRUE))</f>
        <v/>
      </c>
      <c r="G82" s="146" t="str">
        <f t="shared" si="13"/>
        <v/>
      </c>
      <c r="H82" s="39"/>
      <c r="I82" s="40"/>
      <c r="J82" s="40"/>
      <c r="K82" s="40"/>
      <c r="L82" s="40"/>
      <c r="M82" s="40"/>
      <c r="N82" s="40"/>
      <c r="O82" s="40"/>
      <c r="Q82" s="93" t="str">
        <f t="shared" si="8"/>
        <v/>
      </c>
      <c r="T82" t="str">
        <f t="shared" si="9"/>
        <v/>
      </c>
      <c r="U82" t="str">
        <f t="shared" si="10"/>
        <v/>
      </c>
      <c r="V82" t="str">
        <f t="shared" si="11"/>
        <v/>
      </c>
      <c r="W82" t="str">
        <f t="shared" si="12"/>
        <v/>
      </c>
    </row>
    <row r="83" spans="1:23" x14ac:dyDescent="0.15">
      <c r="A83" s="20">
        <f t="shared" si="14"/>
        <v>75</v>
      </c>
      <c r="B83" s="46"/>
      <c r="C83" s="51"/>
      <c r="D83" s="45"/>
      <c r="E83" s="164"/>
      <c r="F83" s="67" t="str">
        <f>IF(B83="","",VLOOKUP(B83,中学校名!$B$3:$D$120,2,TRUE))</f>
        <v/>
      </c>
      <c r="G83" s="146" t="str">
        <f t="shared" si="13"/>
        <v/>
      </c>
      <c r="H83" s="39"/>
      <c r="I83" s="40"/>
      <c r="J83" s="40"/>
      <c r="K83" s="40"/>
      <c r="L83" s="40"/>
      <c r="M83" s="40"/>
      <c r="N83" s="40"/>
      <c r="O83" s="40"/>
      <c r="Q83" s="93" t="str">
        <f t="shared" si="8"/>
        <v/>
      </c>
      <c r="T83" t="str">
        <f t="shared" si="9"/>
        <v/>
      </c>
      <c r="U83" t="str">
        <f t="shared" si="10"/>
        <v/>
      </c>
      <c r="V83" t="str">
        <f t="shared" si="11"/>
        <v/>
      </c>
      <c r="W83" t="str">
        <f t="shared" si="12"/>
        <v/>
      </c>
    </row>
    <row r="84" spans="1:23" x14ac:dyDescent="0.15">
      <c r="A84" s="20">
        <f t="shared" si="14"/>
        <v>76</v>
      </c>
      <c r="B84" s="46"/>
      <c r="C84" s="51"/>
      <c r="D84" s="45"/>
      <c r="E84" s="164"/>
      <c r="F84" s="67" t="str">
        <f>IF(B84="","",VLOOKUP(B84,中学校名!$B$3:$D$120,2,TRUE))</f>
        <v/>
      </c>
      <c r="G84" s="146" t="str">
        <f t="shared" si="13"/>
        <v/>
      </c>
      <c r="H84" s="39"/>
      <c r="I84" s="40"/>
      <c r="J84" s="40"/>
      <c r="K84" s="40"/>
      <c r="L84" s="40"/>
      <c r="M84" s="40"/>
      <c r="N84" s="40"/>
      <c r="O84" s="40"/>
      <c r="Q84" s="93" t="str">
        <f t="shared" si="8"/>
        <v/>
      </c>
      <c r="T84" t="str">
        <f t="shared" si="9"/>
        <v/>
      </c>
      <c r="U84" t="str">
        <f t="shared" si="10"/>
        <v/>
      </c>
      <c r="V84" t="str">
        <f t="shared" si="11"/>
        <v/>
      </c>
      <c r="W84" t="str">
        <f t="shared" si="12"/>
        <v/>
      </c>
    </row>
    <row r="85" spans="1:23" x14ac:dyDescent="0.15">
      <c r="A85" s="20">
        <f t="shared" si="14"/>
        <v>77</v>
      </c>
      <c r="B85" s="46"/>
      <c r="C85" s="51"/>
      <c r="D85" s="45"/>
      <c r="E85" s="164"/>
      <c r="F85" s="67" t="str">
        <f>IF(B85="","",VLOOKUP(B85,中学校名!$B$3:$D$120,2,TRUE))</f>
        <v/>
      </c>
      <c r="G85" s="146" t="str">
        <f t="shared" si="13"/>
        <v/>
      </c>
      <c r="H85" s="39"/>
      <c r="I85" s="40"/>
      <c r="J85" s="40"/>
      <c r="K85" s="40"/>
      <c r="L85" s="40"/>
      <c r="M85" s="40"/>
      <c r="N85" s="40"/>
      <c r="O85" s="40"/>
      <c r="Q85" s="93" t="str">
        <f t="shared" si="8"/>
        <v/>
      </c>
      <c r="T85" t="str">
        <f t="shared" si="9"/>
        <v/>
      </c>
      <c r="U85" t="str">
        <f t="shared" si="10"/>
        <v/>
      </c>
      <c r="V85" t="str">
        <f t="shared" si="11"/>
        <v/>
      </c>
      <c r="W85" t="str">
        <f t="shared" si="12"/>
        <v/>
      </c>
    </row>
    <row r="86" spans="1:23" x14ac:dyDescent="0.15">
      <c r="A86" s="20">
        <f t="shared" si="14"/>
        <v>78</v>
      </c>
      <c r="B86" s="46"/>
      <c r="C86" s="51"/>
      <c r="D86" s="45"/>
      <c r="E86" s="164"/>
      <c r="F86" s="67" t="str">
        <f>IF(B86="","",VLOOKUP(B86,中学校名!$B$3:$D$120,2,TRUE))</f>
        <v/>
      </c>
      <c r="G86" s="146" t="str">
        <f t="shared" si="13"/>
        <v/>
      </c>
      <c r="H86" s="39"/>
      <c r="I86" s="40"/>
      <c r="J86" s="40"/>
      <c r="K86" s="40"/>
      <c r="L86" s="40"/>
      <c r="M86" s="40"/>
      <c r="N86" s="40"/>
      <c r="O86" s="40"/>
      <c r="Q86" s="93" t="str">
        <f t="shared" si="8"/>
        <v/>
      </c>
      <c r="T86" t="str">
        <f t="shared" si="9"/>
        <v/>
      </c>
      <c r="U86" t="str">
        <f t="shared" si="10"/>
        <v/>
      </c>
      <c r="V86" t="str">
        <f t="shared" si="11"/>
        <v/>
      </c>
      <c r="W86" t="str">
        <f t="shared" si="12"/>
        <v/>
      </c>
    </row>
    <row r="87" spans="1:23" x14ac:dyDescent="0.15">
      <c r="A87" s="20">
        <f t="shared" si="14"/>
        <v>79</v>
      </c>
      <c r="B87" s="46"/>
      <c r="C87" s="51"/>
      <c r="D87" s="45"/>
      <c r="E87" s="164"/>
      <c r="F87" s="67" t="str">
        <f>IF(B87="","",VLOOKUP(B87,中学校名!$B$3:$D$120,2,TRUE))</f>
        <v/>
      </c>
      <c r="G87" s="146" t="str">
        <f t="shared" si="13"/>
        <v/>
      </c>
      <c r="H87" s="39"/>
      <c r="I87" s="40"/>
      <c r="J87" s="40"/>
      <c r="K87" s="40"/>
      <c r="L87" s="40"/>
      <c r="M87" s="40"/>
      <c r="N87" s="40"/>
      <c r="O87" s="40"/>
      <c r="Q87" s="93" t="str">
        <f t="shared" si="8"/>
        <v/>
      </c>
      <c r="T87" t="str">
        <f t="shared" si="9"/>
        <v/>
      </c>
      <c r="U87" t="str">
        <f t="shared" si="10"/>
        <v/>
      </c>
      <c r="V87" t="str">
        <f t="shared" si="11"/>
        <v/>
      </c>
      <c r="W87" t="str">
        <f t="shared" si="12"/>
        <v/>
      </c>
    </row>
    <row r="88" spans="1:23" x14ac:dyDescent="0.15">
      <c r="A88" s="20">
        <f t="shared" si="14"/>
        <v>80</v>
      </c>
      <c r="B88" s="53"/>
      <c r="C88" s="54"/>
      <c r="D88" s="55"/>
      <c r="E88" s="167"/>
      <c r="F88" s="69" t="str">
        <f>IF(B88="","",VLOOKUP(B88,中学校名!$B$3:$D$120,2,TRUE))</f>
        <v/>
      </c>
      <c r="G88" s="147" t="str">
        <f t="shared" si="13"/>
        <v/>
      </c>
      <c r="H88" s="59"/>
      <c r="I88" s="60"/>
      <c r="J88" s="60"/>
      <c r="K88" s="60"/>
      <c r="L88" s="60"/>
      <c r="M88" s="60"/>
      <c r="N88" s="60"/>
      <c r="O88" s="60"/>
      <c r="Q88" s="93" t="str">
        <f t="shared" si="8"/>
        <v/>
      </c>
      <c r="T88" t="str">
        <f t="shared" si="9"/>
        <v/>
      </c>
      <c r="U88" t="str">
        <f t="shared" si="10"/>
        <v/>
      </c>
      <c r="V88" t="str">
        <f t="shared" si="11"/>
        <v/>
      </c>
      <c r="W88" t="str">
        <f t="shared" si="12"/>
        <v/>
      </c>
    </row>
    <row r="89" spans="1:23" x14ac:dyDescent="0.15">
      <c r="A89" s="20">
        <f t="shared" si="14"/>
        <v>81</v>
      </c>
      <c r="B89" s="48"/>
      <c r="C89" s="50"/>
      <c r="D89" s="44"/>
      <c r="E89" s="163"/>
      <c r="F89" s="66" t="str">
        <f>IF(B89="","",VLOOKUP(B89,中学校名!$B$3:$D$120,2,TRUE))</f>
        <v/>
      </c>
      <c r="G89" s="145" t="str">
        <f t="shared" si="13"/>
        <v/>
      </c>
      <c r="H89" s="37"/>
      <c r="I89" s="38"/>
      <c r="J89" s="38"/>
      <c r="K89" s="38"/>
      <c r="L89" s="38"/>
      <c r="M89" s="38"/>
      <c r="N89" s="38"/>
      <c r="O89" s="38"/>
      <c r="Q89" s="93" t="str">
        <f t="shared" si="8"/>
        <v/>
      </c>
      <c r="T89" t="str">
        <f t="shared" si="9"/>
        <v/>
      </c>
      <c r="U89" t="str">
        <f t="shared" si="10"/>
        <v/>
      </c>
      <c r="V89" t="str">
        <f t="shared" si="11"/>
        <v/>
      </c>
      <c r="W89" t="str">
        <f t="shared" si="12"/>
        <v/>
      </c>
    </row>
    <row r="90" spans="1:23" x14ac:dyDescent="0.15">
      <c r="A90" s="20">
        <f t="shared" si="14"/>
        <v>82</v>
      </c>
      <c r="B90" s="46"/>
      <c r="C90" s="51"/>
      <c r="D90" s="45"/>
      <c r="E90" s="164"/>
      <c r="F90" s="67" t="str">
        <f>IF(B90="","",VLOOKUP(B90,中学校名!$B$3:$D$120,2,TRUE))</f>
        <v/>
      </c>
      <c r="G90" s="146" t="str">
        <f t="shared" si="13"/>
        <v/>
      </c>
      <c r="H90" s="39"/>
      <c r="I90" s="40"/>
      <c r="J90" s="40"/>
      <c r="K90" s="40"/>
      <c r="L90" s="40"/>
      <c r="M90" s="40"/>
      <c r="N90" s="40"/>
      <c r="O90" s="40"/>
      <c r="Q90" s="93" t="str">
        <f t="shared" si="8"/>
        <v/>
      </c>
      <c r="T90" t="str">
        <f t="shared" si="9"/>
        <v/>
      </c>
      <c r="U90" t="str">
        <f t="shared" si="10"/>
        <v/>
      </c>
      <c r="V90" t="str">
        <f t="shared" si="11"/>
        <v/>
      </c>
      <c r="W90" t="str">
        <f t="shared" si="12"/>
        <v/>
      </c>
    </row>
    <row r="91" spans="1:23" x14ac:dyDescent="0.15">
      <c r="A91" s="20">
        <f t="shared" si="14"/>
        <v>83</v>
      </c>
      <c r="B91" s="46"/>
      <c r="C91" s="51"/>
      <c r="D91" s="45"/>
      <c r="E91" s="164"/>
      <c r="F91" s="67" t="str">
        <f>IF(B91="","",VLOOKUP(B91,中学校名!$B$3:$D$120,2,TRUE))</f>
        <v/>
      </c>
      <c r="G91" s="146" t="str">
        <f t="shared" si="13"/>
        <v/>
      </c>
      <c r="H91" s="39"/>
      <c r="I91" s="40"/>
      <c r="J91" s="40"/>
      <c r="K91" s="40"/>
      <c r="L91" s="40"/>
      <c r="M91" s="40"/>
      <c r="N91" s="40"/>
      <c r="O91" s="40"/>
      <c r="Q91" s="93" t="str">
        <f t="shared" si="8"/>
        <v/>
      </c>
      <c r="T91" t="str">
        <f t="shared" si="9"/>
        <v/>
      </c>
      <c r="U91" t="str">
        <f t="shared" si="10"/>
        <v/>
      </c>
      <c r="V91" t="str">
        <f t="shared" si="11"/>
        <v/>
      </c>
      <c r="W91" t="str">
        <f t="shared" si="12"/>
        <v/>
      </c>
    </row>
    <row r="92" spans="1:23" x14ac:dyDescent="0.15">
      <c r="A92" s="20">
        <f t="shared" si="14"/>
        <v>84</v>
      </c>
      <c r="B92" s="46"/>
      <c r="C92" s="51"/>
      <c r="D92" s="45"/>
      <c r="E92" s="164"/>
      <c r="F92" s="67" t="str">
        <f>IF(B92="","",VLOOKUP(B92,中学校名!$B$3:$D$120,2,TRUE))</f>
        <v/>
      </c>
      <c r="G92" s="146" t="str">
        <f t="shared" si="13"/>
        <v/>
      </c>
      <c r="H92" s="39"/>
      <c r="I92" s="40"/>
      <c r="J92" s="40"/>
      <c r="K92" s="40"/>
      <c r="L92" s="40"/>
      <c r="M92" s="40"/>
      <c r="N92" s="40"/>
      <c r="O92" s="40"/>
      <c r="Q92" s="93" t="str">
        <f t="shared" si="8"/>
        <v/>
      </c>
      <c r="T92" t="str">
        <f t="shared" si="9"/>
        <v/>
      </c>
      <c r="U92" t="str">
        <f t="shared" si="10"/>
        <v/>
      </c>
      <c r="V92" t="str">
        <f t="shared" si="11"/>
        <v/>
      </c>
      <c r="W92" t="str">
        <f t="shared" si="12"/>
        <v/>
      </c>
    </row>
    <row r="93" spans="1:23" x14ac:dyDescent="0.15">
      <c r="A93" s="20">
        <f t="shared" si="14"/>
        <v>85</v>
      </c>
      <c r="B93" s="46"/>
      <c r="C93" s="51"/>
      <c r="D93" s="45"/>
      <c r="E93" s="164"/>
      <c r="F93" s="67" t="str">
        <f>IF(B93="","",VLOOKUP(B93,中学校名!$B$3:$D$120,2,TRUE))</f>
        <v/>
      </c>
      <c r="G93" s="146" t="str">
        <f t="shared" si="13"/>
        <v/>
      </c>
      <c r="H93" s="39"/>
      <c r="I93" s="40"/>
      <c r="J93" s="40"/>
      <c r="K93" s="40"/>
      <c r="L93" s="40"/>
      <c r="M93" s="40"/>
      <c r="N93" s="40"/>
      <c r="O93" s="40"/>
      <c r="Q93" s="93" t="str">
        <f t="shared" si="8"/>
        <v/>
      </c>
      <c r="T93" t="str">
        <f t="shared" si="9"/>
        <v/>
      </c>
      <c r="U93" t="str">
        <f t="shared" si="10"/>
        <v/>
      </c>
      <c r="V93" t="str">
        <f t="shared" si="11"/>
        <v/>
      </c>
      <c r="W93" t="str">
        <f t="shared" si="12"/>
        <v/>
      </c>
    </row>
    <row r="94" spans="1:23" x14ac:dyDescent="0.15">
      <c r="A94" s="20">
        <f t="shared" si="14"/>
        <v>86</v>
      </c>
      <c r="B94" s="46"/>
      <c r="C94" s="51"/>
      <c r="D94" s="45"/>
      <c r="E94" s="164"/>
      <c r="F94" s="67" t="str">
        <f>IF(B94="","",VLOOKUP(B94,中学校名!$B$3:$D$120,2,TRUE))</f>
        <v/>
      </c>
      <c r="G94" s="146" t="str">
        <f t="shared" si="13"/>
        <v/>
      </c>
      <c r="H94" s="39"/>
      <c r="I94" s="40"/>
      <c r="J94" s="40"/>
      <c r="K94" s="40"/>
      <c r="L94" s="40"/>
      <c r="M94" s="40"/>
      <c r="N94" s="40"/>
      <c r="O94" s="40"/>
      <c r="Q94" s="93" t="str">
        <f t="shared" si="8"/>
        <v/>
      </c>
      <c r="T94" t="str">
        <f t="shared" si="9"/>
        <v/>
      </c>
      <c r="U94" t="str">
        <f t="shared" si="10"/>
        <v/>
      </c>
      <c r="V94" t="str">
        <f t="shared" si="11"/>
        <v/>
      </c>
      <c r="W94" t="str">
        <f t="shared" si="12"/>
        <v/>
      </c>
    </row>
    <row r="95" spans="1:23" x14ac:dyDescent="0.15">
      <c r="A95" s="20">
        <f t="shared" si="14"/>
        <v>87</v>
      </c>
      <c r="B95" s="46"/>
      <c r="C95" s="51"/>
      <c r="D95" s="45"/>
      <c r="E95" s="164"/>
      <c r="F95" s="67" t="str">
        <f>IF(B95="","",VLOOKUP(B95,中学校名!$B$3:$D$120,2,TRUE))</f>
        <v/>
      </c>
      <c r="G95" s="146" t="str">
        <f t="shared" si="13"/>
        <v/>
      </c>
      <c r="H95" s="39"/>
      <c r="I95" s="40"/>
      <c r="J95" s="40"/>
      <c r="K95" s="40"/>
      <c r="L95" s="40"/>
      <c r="M95" s="40"/>
      <c r="N95" s="40"/>
      <c r="O95" s="40"/>
      <c r="Q95" s="93" t="str">
        <f t="shared" si="8"/>
        <v/>
      </c>
      <c r="T95" t="str">
        <f t="shared" si="9"/>
        <v/>
      </c>
      <c r="U95" t="str">
        <f t="shared" si="10"/>
        <v/>
      </c>
      <c r="V95" t="str">
        <f t="shared" si="11"/>
        <v/>
      </c>
      <c r="W95" t="str">
        <f t="shared" si="12"/>
        <v/>
      </c>
    </row>
    <row r="96" spans="1:23" x14ac:dyDescent="0.15">
      <c r="A96" s="20">
        <f t="shared" si="14"/>
        <v>88</v>
      </c>
      <c r="B96" s="46"/>
      <c r="C96" s="51"/>
      <c r="D96" s="45"/>
      <c r="E96" s="164"/>
      <c r="F96" s="67" t="str">
        <f>IF(B96="","",VLOOKUP(B96,中学校名!$B$3:$D$120,2,TRUE))</f>
        <v/>
      </c>
      <c r="G96" s="146" t="str">
        <f t="shared" si="13"/>
        <v/>
      </c>
      <c r="H96" s="39"/>
      <c r="I96" s="40"/>
      <c r="J96" s="40"/>
      <c r="K96" s="40"/>
      <c r="L96" s="40"/>
      <c r="M96" s="40"/>
      <c r="N96" s="40"/>
      <c r="O96" s="40"/>
      <c r="Q96" s="93" t="str">
        <f t="shared" si="8"/>
        <v/>
      </c>
      <c r="T96" t="str">
        <f t="shared" si="9"/>
        <v/>
      </c>
      <c r="U96" t="str">
        <f t="shared" si="10"/>
        <v/>
      </c>
      <c r="V96" t="str">
        <f t="shared" si="11"/>
        <v/>
      </c>
      <c r="W96" t="str">
        <f t="shared" si="12"/>
        <v/>
      </c>
    </row>
    <row r="97" spans="1:23" x14ac:dyDescent="0.15">
      <c r="A97" s="20">
        <f t="shared" si="14"/>
        <v>89</v>
      </c>
      <c r="B97" s="46"/>
      <c r="C97" s="51"/>
      <c r="D97" s="45"/>
      <c r="E97" s="164"/>
      <c r="F97" s="67" t="str">
        <f>IF(B97="","",VLOOKUP(B97,中学校名!$B$3:$D$120,2,TRUE))</f>
        <v/>
      </c>
      <c r="G97" s="146" t="str">
        <f t="shared" si="13"/>
        <v/>
      </c>
      <c r="H97" s="39"/>
      <c r="I97" s="40"/>
      <c r="J97" s="40"/>
      <c r="K97" s="40"/>
      <c r="L97" s="40"/>
      <c r="M97" s="40"/>
      <c r="N97" s="40"/>
      <c r="O97" s="40"/>
      <c r="Q97" s="93" t="str">
        <f t="shared" si="8"/>
        <v/>
      </c>
      <c r="T97" t="str">
        <f t="shared" si="9"/>
        <v/>
      </c>
      <c r="U97" t="str">
        <f t="shared" si="10"/>
        <v/>
      </c>
      <c r="V97" t="str">
        <f t="shared" si="11"/>
        <v/>
      </c>
      <c r="W97" t="str">
        <f t="shared" si="12"/>
        <v/>
      </c>
    </row>
    <row r="98" spans="1:23" x14ac:dyDescent="0.15">
      <c r="A98" s="20">
        <f t="shared" si="14"/>
        <v>90</v>
      </c>
      <c r="B98" s="49"/>
      <c r="C98" s="52"/>
      <c r="D98" s="47"/>
      <c r="E98" s="165"/>
      <c r="F98" s="68" t="str">
        <f>IF(B98="","",VLOOKUP(B98,中学校名!$B$3:$D$120,2,TRUE))</f>
        <v/>
      </c>
      <c r="G98" s="149" t="str">
        <f t="shared" si="13"/>
        <v/>
      </c>
      <c r="H98" s="63"/>
      <c r="I98" s="64"/>
      <c r="J98" s="64"/>
      <c r="K98" s="64"/>
      <c r="L98" s="64"/>
      <c r="M98" s="64"/>
      <c r="N98" s="64"/>
      <c r="O98" s="64"/>
      <c r="Q98" s="93" t="str">
        <f t="shared" si="8"/>
        <v/>
      </c>
      <c r="T98" t="str">
        <f t="shared" si="9"/>
        <v/>
      </c>
      <c r="U98" t="str">
        <f t="shared" si="10"/>
        <v/>
      </c>
      <c r="V98" t="str">
        <f t="shared" si="11"/>
        <v/>
      </c>
      <c r="W98" t="str">
        <f t="shared" si="12"/>
        <v/>
      </c>
    </row>
    <row r="99" spans="1:23" x14ac:dyDescent="0.15">
      <c r="A99" s="20">
        <f t="shared" si="14"/>
        <v>91</v>
      </c>
      <c r="B99" s="56"/>
      <c r="C99" s="57"/>
      <c r="D99" s="58"/>
      <c r="E99" s="166"/>
      <c r="F99" s="70" t="str">
        <f>IF(B99="","",VLOOKUP(B99,中学校名!$B$3:$D$120,2,TRUE))</f>
        <v/>
      </c>
      <c r="G99" s="148" t="str">
        <f t="shared" si="13"/>
        <v/>
      </c>
      <c r="H99" s="61"/>
      <c r="I99" s="62"/>
      <c r="J99" s="62"/>
      <c r="K99" s="62"/>
      <c r="L99" s="62"/>
      <c r="M99" s="62"/>
      <c r="N99" s="62"/>
      <c r="O99" s="62"/>
      <c r="Q99" s="93" t="str">
        <f t="shared" si="8"/>
        <v/>
      </c>
      <c r="T99" t="str">
        <f t="shared" si="9"/>
        <v/>
      </c>
      <c r="U99" t="str">
        <f t="shared" si="10"/>
        <v/>
      </c>
      <c r="V99" t="str">
        <f t="shared" si="11"/>
        <v/>
      </c>
      <c r="W99" t="str">
        <f t="shared" si="12"/>
        <v/>
      </c>
    </row>
    <row r="100" spans="1:23" x14ac:dyDescent="0.15">
      <c r="A100" s="20">
        <f t="shared" si="14"/>
        <v>92</v>
      </c>
      <c r="B100" s="46"/>
      <c r="C100" s="51"/>
      <c r="D100" s="45"/>
      <c r="E100" s="164"/>
      <c r="F100" s="67" t="str">
        <f>IF(B100="","",VLOOKUP(B100,中学校名!$B$3:$D$120,2,TRUE))</f>
        <v/>
      </c>
      <c r="G100" s="146" t="str">
        <f t="shared" si="13"/>
        <v/>
      </c>
      <c r="H100" s="39"/>
      <c r="I100" s="40"/>
      <c r="J100" s="40"/>
      <c r="K100" s="40"/>
      <c r="L100" s="40"/>
      <c r="M100" s="40"/>
      <c r="N100" s="40"/>
      <c r="O100" s="40"/>
      <c r="Q100" s="93" t="str">
        <f t="shared" si="8"/>
        <v/>
      </c>
      <c r="T100" t="str">
        <f t="shared" si="9"/>
        <v/>
      </c>
      <c r="U100" t="str">
        <f t="shared" si="10"/>
        <v/>
      </c>
      <c r="V100" t="str">
        <f t="shared" si="11"/>
        <v/>
      </c>
      <c r="W100" t="str">
        <f t="shared" si="12"/>
        <v/>
      </c>
    </row>
    <row r="101" spans="1:23" x14ac:dyDescent="0.15">
      <c r="A101" s="20">
        <f t="shared" si="14"/>
        <v>93</v>
      </c>
      <c r="B101" s="46"/>
      <c r="C101" s="51"/>
      <c r="D101" s="45"/>
      <c r="E101" s="164"/>
      <c r="F101" s="67" t="str">
        <f>IF(B101="","",VLOOKUP(B101,中学校名!$B$3:$D$120,2,TRUE))</f>
        <v/>
      </c>
      <c r="G101" s="146" t="str">
        <f t="shared" si="13"/>
        <v/>
      </c>
      <c r="H101" s="39"/>
      <c r="I101" s="40"/>
      <c r="J101" s="40"/>
      <c r="K101" s="40"/>
      <c r="L101" s="40"/>
      <c r="M101" s="40"/>
      <c r="N101" s="40"/>
      <c r="O101" s="40"/>
      <c r="Q101" s="93" t="str">
        <f t="shared" si="8"/>
        <v/>
      </c>
      <c r="T101" t="str">
        <f t="shared" si="9"/>
        <v/>
      </c>
      <c r="U101" t="str">
        <f t="shared" si="10"/>
        <v/>
      </c>
      <c r="V101" t="str">
        <f t="shared" si="11"/>
        <v/>
      </c>
      <c r="W101" t="str">
        <f t="shared" si="12"/>
        <v/>
      </c>
    </row>
    <row r="102" spans="1:23" x14ac:dyDescent="0.15">
      <c r="A102" s="20">
        <f t="shared" si="14"/>
        <v>94</v>
      </c>
      <c r="B102" s="46"/>
      <c r="C102" s="51"/>
      <c r="D102" s="45"/>
      <c r="E102" s="164"/>
      <c r="F102" s="67" t="str">
        <f>IF(B102="","",VLOOKUP(B102,中学校名!$B$3:$D$120,2,TRUE))</f>
        <v/>
      </c>
      <c r="G102" s="146" t="str">
        <f t="shared" si="13"/>
        <v/>
      </c>
      <c r="H102" s="39"/>
      <c r="I102" s="40"/>
      <c r="J102" s="40"/>
      <c r="K102" s="40"/>
      <c r="L102" s="40"/>
      <c r="M102" s="40"/>
      <c r="N102" s="40"/>
      <c r="O102" s="40"/>
      <c r="Q102" s="93" t="str">
        <f t="shared" si="8"/>
        <v/>
      </c>
      <c r="T102" t="str">
        <f t="shared" si="9"/>
        <v/>
      </c>
      <c r="U102" t="str">
        <f t="shared" si="10"/>
        <v/>
      </c>
      <c r="V102" t="str">
        <f t="shared" si="11"/>
        <v/>
      </c>
      <c r="W102" t="str">
        <f t="shared" si="12"/>
        <v/>
      </c>
    </row>
    <row r="103" spans="1:23" x14ac:dyDescent="0.15">
      <c r="A103" s="20">
        <f t="shared" si="14"/>
        <v>95</v>
      </c>
      <c r="B103" s="46"/>
      <c r="C103" s="51"/>
      <c r="D103" s="45"/>
      <c r="E103" s="164"/>
      <c r="F103" s="67" t="str">
        <f>IF(B103="","",VLOOKUP(B103,中学校名!$B$3:$D$120,2,TRUE))</f>
        <v/>
      </c>
      <c r="G103" s="146" t="str">
        <f t="shared" si="13"/>
        <v/>
      </c>
      <c r="H103" s="39"/>
      <c r="I103" s="40"/>
      <c r="J103" s="40"/>
      <c r="K103" s="40"/>
      <c r="L103" s="40"/>
      <c r="M103" s="40"/>
      <c r="N103" s="40"/>
      <c r="O103" s="40"/>
      <c r="Q103" s="93" t="str">
        <f t="shared" si="8"/>
        <v/>
      </c>
      <c r="T103" t="str">
        <f t="shared" si="9"/>
        <v/>
      </c>
      <c r="U103" t="str">
        <f t="shared" si="10"/>
        <v/>
      </c>
      <c r="V103" t="str">
        <f t="shared" si="11"/>
        <v/>
      </c>
      <c r="W103" t="str">
        <f t="shared" si="12"/>
        <v/>
      </c>
    </row>
    <row r="104" spans="1:23" x14ac:dyDescent="0.15">
      <c r="A104" s="20">
        <f t="shared" si="14"/>
        <v>96</v>
      </c>
      <c r="B104" s="46"/>
      <c r="C104" s="51"/>
      <c r="D104" s="45"/>
      <c r="E104" s="164"/>
      <c r="F104" s="67" t="str">
        <f>IF(B104="","",VLOOKUP(B104,中学校名!$B$3:$D$120,2,TRUE))</f>
        <v/>
      </c>
      <c r="G104" s="146" t="str">
        <f t="shared" si="13"/>
        <v/>
      </c>
      <c r="H104" s="39"/>
      <c r="I104" s="40"/>
      <c r="J104" s="40"/>
      <c r="K104" s="40"/>
      <c r="L104" s="40"/>
      <c r="M104" s="40"/>
      <c r="N104" s="40"/>
      <c r="O104" s="40"/>
      <c r="Q104" s="93" t="str">
        <f t="shared" si="8"/>
        <v/>
      </c>
      <c r="T104" t="str">
        <f t="shared" si="9"/>
        <v/>
      </c>
      <c r="U104" t="str">
        <f t="shared" si="10"/>
        <v/>
      </c>
      <c r="V104" t="str">
        <f t="shared" si="11"/>
        <v/>
      </c>
      <c r="W104" t="str">
        <f t="shared" si="12"/>
        <v/>
      </c>
    </row>
    <row r="105" spans="1:23" x14ac:dyDescent="0.15">
      <c r="A105" s="20">
        <f t="shared" si="14"/>
        <v>97</v>
      </c>
      <c r="B105" s="46"/>
      <c r="C105" s="51"/>
      <c r="D105" s="45"/>
      <c r="E105" s="164"/>
      <c r="F105" s="67" t="str">
        <f>IF(B105="","",VLOOKUP(B105,中学校名!$B$3:$D$120,2,TRUE))</f>
        <v/>
      </c>
      <c r="G105" s="146" t="str">
        <f t="shared" si="13"/>
        <v/>
      </c>
      <c r="H105" s="39"/>
      <c r="I105" s="40"/>
      <c r="J105" s="40"/>
      <c r="K105" s="40"/>
      <c r="L105" s="40"/>
      <c r="M105" s="40"/>
      <c r="N105" s="40"/>
      <c r="O105" s="40"/>
      <c r="Q105" s="93" t="str">
        <f t="shared" si="8"/>
        <v/>
      </c>
      <c r="T105" t="str">
        <f t="shared" si="9"/>
        <v/>
      </c>
      <c r="U105" t="str">
        <f t="shared" si="10"/>
        <v/>
      </c>
      <c r="V105" t="str">
        <f t="shared" si="11"/>
        <v/>
      </c>
      <c r="W105" t="str">
        <f t="shared" si="12"/>
        <v/>
      </c>
    </row>
    <row r="106" spans="1:23" x14ac:dyDescent="0.15">
      <c r="A106" s="20">
        <f t="shared" si="14"/>
        <v>98</v>
      </c>
      <c r="B106" s="46"/>
      <c r="C106" s="51"/>
      <c r="D106" s="45"/>
      <c r="E106" s="164"/>
      <c r="F106" s="67" t="str">
        <f>IF(B106="","",VLOOKUP(B106,中学校名!$B$3:$D$120,2,TRUE))</f>
        <v/>
      </c>
      <c r="G106" s="146" t="str">
        <f t="shared" si="13"/>
        <v/>
      </c>
      <c r="H106" s="39"/>
      <c r="I106" s="40"/>
      <c r="J106" s="40"/>
      <c r="K106" s="41"/>
      <c r="L106" s="40"/>
      <c r="M106" s="40"/>
      <c r="N106" s="40"/>
      <c r="O106" s="40"/>
      <c r="Q106" s="93" t="str">
        <f t="shared" si="8"/>
        <v/>
      </c>
      <c r="T106" t="str">
        <f t="shared" si="9"/>
        <v/>
      </c>
      <c r="U106" t="str">
        <f t="shared" si="10"/>
        <v/>
      </c>
      <c r="V106" t="str">
        <f t="shared" si="11"/>
        <v/>
      </c>
      <c r="W106" t="str">
        <f t="shared" si="12"/>
        <v/>
      </c>
    </row>
    <row r="107" spans="1:23" x14ac:dyDescent="0.15">
      <c r="A107" s="20">
        <f t="shared" si="14"/>
        <v>99</v>
      </c>
      <c r="B107" s="46"/>
      <c r="C107" s="51"/>
      <c r="D107" s="45"/>
      <c r="E107" s="164"/>
      <c r="F107" s="67" t="str">
        <f>IF(B107="","",VLOOKUP(B107,中学校名!$B$3:$D$120,2,TRUE))</f>
        <v/>
      </c>
      <c r="G107" s="146" t="str">
        <f t="shared" si="13"/>
        <v/>
      </c>
      <c r="H107" s="39"/>
      <c r="I107" s="40"/>
      <c r="J107" s="40"/>
      <c r="K107" s="40"/>
      <c r="L107" s="40"/>
      <c r="M107" s="40"/>
      <c r="N107" s="40"/>
      <c r="O107" s="40"/>
      <c r="Q107" s="93" t="str">
        <f t="shared" si="8"/>
        <v/>
      </c>
      <c r="T107" t="str">
        <f t="shared" si="9"/>
        <v/>
      </c>
      <c r="U107" t="str">
        <f t="shared" si="10"/>
        <v/>
      </c>
      <c r="V107" t="str">
        <f t="shared" si="11"/>
        <v/>
      </c>
      <c r="W107" t="str">
        <f t="shared" si="12"/>
        <v/>
      </c>
    </row>
    <row r="108" spans="1:23" x14ac:dyDescent="0.15">
      <c r="A108" s="20">
        <f t="shared" si="14"/>
        <v>100</v>
      </c>
      <c r="B108" s="53"/>
      <c r="C108" s="54"/>
      <c r="D108" s="55"/>
      <c r="E108" s="167"/>
      <c r="F108" s="69" t="str">
        <f>IF(B108="","",VLOOKUP(B108,中学校名!$B$3:$D$120,2,TRUE))</f>
        <v/>
      </c>
      <c r="G108" s="147" t="str">
        <f t="shared" si="13"/>
        <v/>
      </c>
      <c r="H108" s="59"/>
      <c r="I108" s="60"/>
      <c r="J108" s="60"/>
      <c r="K108" s="60"/>
      <c r="L108" s="60"/>
      <c r="M108" s="65"/>
      <c r="N108" s="60"/>
      <c r="O108" s="60"/>
      <c r="Q108" s="93" t="str">
        <f t="shared" si="8"/>
        <v/>
      </c>
      <c r="T108" t="str">
        <f t="shared" si="9"/>
        <v/>
      </c>
      <c r="U108" t="str">
        <f t="shared" si="10"/>
        <v/>
      </c>
      <c r="V108" t="str">
        <f t="shared" si="11"/>
        <v/>
      </c>
      <c r="W108" t="str">
        <f t="shared" si="12"/>
        <v/>
      </c>
    </row>
    <row r="109" spans="1:23" x14ac:dyDescent="0.15">
      <c r="A109" s="20">
        <f t="shared" si="14"/>
        <v>101</v>
      </c>
      <c r="B109" s="48"/>
      <c r="C109" s="50"/>
      <c r="D109" s="44"/>
      <c r="E109" s="163"/>
      <c r="F109" s="66" t="str">
        <f>IF(B109="","",VLOOKUP(B109,中学校名!$B$3:$D$120,2,TRUE))</f>
        <v/>
      </c>
      <c r="G109" s="145" t="str">
        <f t="shared" si="13"/>
        <v/>
      </c>
      <c r="H109" s="37"/>
      <c r="I109" s="38"/>
      <c r="J109" s="38"/>
      <c r="K109" s="38"/>
      <c r="L109" s="38"/>
      <c r="M109" s="38"/>
      <c r="N109" s="38"/>
      <c r="O109" s="38"/>
      <c r="Q109" s="93" t="str">
        <f t="shared" si="8"/>
        <v/>
      </c>
      <c r="T109" t="str">
        <f t="shared" si="9"/>
        <v/>
      </c>
      <c r="U109" t="str">
        <f t="shared" si="10"/>
        <v/>
      </c>
      <c r="V109" t="str">
        <f t="shared" si="11"/>
        <v/>
      </c>
      <c r="W109" t="str">
        <f t="shared" si="12"/>
        <v/>
      </c>
    </row>
    <row r="110" spans="1:23" x14ac:dyDescent="0.15">
      <c r="A110" s="20">
        <f t="shared" si="14"/>
        <v>102</v>
      </c>
      <c r="B110" s="46"/>
      <c r="C110" s="51"/>
      <c r="D110" s="45"/>
      <c r="E110" s="164"/>
      <c r="F110" s="67" t="str">
        <f>IF(B110="","",VLOOKUP(B110,中学校名!$B$3:$D$120,2,TRUE))</f>
        <v/>
      </c>
      <c r="G110" s="146" t="str">
        <f t="shared" si="13"/>
        <v/>
      </c>
      <c r="H110" s="39"/>
      <c r="I110" s="40"/>
      <c r="J110" s="40"/>
      <c r="K110" s="40"/>
      <c r="L110" s="40"/>
      <c r="M110" s="40"/>
      <c r="N110" s="40"/>
      <c r="O110" s="40"/>
      <c r="Q110" s="93" t="str">
        <f t="shared" si="8"/>
        <v/>
      </c>
      <c r="T110" t="str">
        <f t="shared" si="9"/>
        <v/>
      </c>
      <c r="U110" t="str">
        <f t="shared" si="10"/>
        <v/>
      </c>
      <c r="V110" t="str">
        <f t="shared" si="11"/>
        <v/>
      </c>
      <c r="W110" t="str">
        <f t="shared" si="12"/>
        <v/>
      </c>
    </row>
    <row r="111" spans="1:23" x14ac:dyDescent="0.15">
      <c r="A111" s="20">
        <f t="shared" si="14"/>
        <v>103</v>
      </c>
      <c r="B111" s="46"/>
      <c r="C111" s="51"/>
      <c r="D111" s="45"/>
      <c r="E111" s="164"/>
      <c r="F111" s="67" t="str">
        <f>IF(B111="","",VLOOKUP(B111,中学校名!$B$3:$D$120,2,TRUE))</f>
        <v/>
      </c>
      <c r="G111" s="146" t="str">
        <f t="shared" si="13"/>
        <v/>
      </c>
      <c r="H111" s="39"/>
      <c r="I111" s="40"/>
      <c r="J111" s="40"/>
      <c r="K111" s="40"/>
      <c r="L111" s="40"/>
      <c r="M111" s="40"/>
      <c r="N111" s="40"/>
      <c r="O111" s="40"/>
      <c r="Q111" s="93" t="str">
        <f t="shared" si="8"/>
        <v/>
      </c>
      <c r="T111" t="str">
        <f t="shared" si="9"/>
        <v/>
      </c>
      <c r="U111" t="str">
        <f t="shared" si="10"/>
        <v/>
      </c>
      <c r="V111" t="str">
        <f t="shared" si="11"/>
        <v/>
      </c>
      <c r="W111" t="str">
        <f t="shared" si="12"/>
        <v/>
      </c>
    </row>
    <row r="112" spans="1:23" x14ac:dyDescent="0.15">
      <c r="A112" s="20">
        <f t="shared" si="14"/>
        <v>104</v>
      </c>
      <c r="B112" s="46"/>
      <c r="C112" s="51"/>
      <c r="D112" s="45"/>
      <c r="E112" s="164"/>
      <c r="F112" s="67" t="str">
        <f>IF(B112="","",VLOOKUP(B112,中学校名!$B$3:$D$120,2,TRUE))</f>
        <v/>
      </c>
      <c r="G112" s="146" t="str">
        <f t="shared" si="13"/>
        <v/>
      </c>
      <c r="H112" s="39"/>
      <c r="I112" s="40"/>
      <c r="J112" s="40"/>
      <c r="K112" s="40"/>
      <c r="L112" s="40"/>
      <c r="M112" s="40"/>
      <c r="N112" s="40"/>
      <c r="O112" s="40"/>
      <c r="Q112" s="93" t="str">
        <f t="shared" si="8"/>
        <v/>
      </c>
      <c r="T112" t="str">
        <f t="shared" si="9"/>
        <v/>
      </c>
      <c r="U112" t="str">
        <f t="shared" si="10"/>
        <v/>
      </c>
      <c r="V112" t="str">
        <f t="shared" si="11"/>
        <v/>
      </c>
      <c r="W112" t="str">
        <f t="shared" si="12"/>
        <v/>
      </c>
    </row>
    <row r="113" spans="1:23" x14ac:dyDescent="0.15">
      <c r="A113" s="20">
        <f t="shared" si="14"/>
        <v>105</v>
      </c>
      <c r="B113" s="46"/>
      <c r="C113" s="51"/>
      <c r="D113" s="45"/>
      <c r="E113" s="164"/>
      <c r="F113" s="67" t="str">
        <f>IF(B113="","",VLOOKUP(B113,中学校名!$B$3:$D$120,2,TRUE))</f>
        <v/>
      </c>
      <c r="G113" s="146" t="str">
        <f t="shared" si="13"/>
        <v/>
      </c>
      <c r="H113" s="39"/>
      <c r="I113" s="40"/>
      <c r="J113" s="40"/>
      <c r="K113" s="40"/>
      <c r="L113" s="40"/>
      <c r="M113" s="40"/>
      <c r="N113" s="40"/>
      <c r="O113" s="40"/>
      <c r="Q113" s="93" t="str">
        <f t="shared" si="8"/>
        <v/>
      </c>
      <c r="T113" t="str">
        <f t="shared" si="9"/>
        <v/>
      </c>
      <c r="U113" t="str">
        <f t="shared" si="10"/>
        <v/>
      </c>
      <c r="V113" t="str">
        <f t="shared" si="11"/>
        <v/>
      </c>
      <c r="W113" t="str">
        <f t="shared" si="12"/>
        <v/>
      </c>
    </row>
    <row r="114" spans="1:23" x14ac:dyDescent="0.15">
      <c r="A114" s="20">
        <f t="shared" si="14"/>
        <v>106</v>
      </c>
      <c r="B114" s="46"/>
      <c r="C114" s="51"/>
      <c r="D114" s="45"/>
      <c r="E114" s="164"/>
      <c r="F114" s="67" t="str">
        <f>IF(B114="","",VLOOKUP(B114,中学校名!$B$3:$D$120,2,TRUE))</f>
        <v/>
      </c>
      <c r="G114" s="146" t="str">
        <f t="shared" si="13"/>
        <v/>
      </c>
      <c r="H114" s="39"/>
      <c r="I114" s="40"/>
      <c r="J114" s="40"/>
      <c r="K114" s="40"/>
      <c r="L114" s="40"/>
      <c r="M114" s="40"/>
      <c r="N114" s="40"/>
      <c r="O114" s="40"/>
      <c r="Q114" s="93" t="str">
        <f t="shared" si="8"/>
        <v/>
      </c>
      <c r="T114" t="str">
        <f t="shared" si="9"/>
        <v/>
      </c>
      <c r="U114" t="str">
        <f t="shared" si="10"/>
        <v/>
      </c>
      <c r="V114" t="str">
        <f t="shared" si="11"/>
        <v/>
      </c>
      <c r="W114" t="str">
        <f t="shared" si="12"/>
        <v/>
      </c>
    </row>
    <row r="115" spans="1:23" x14ac:dyDescent="0.15">
      <c r="A115" s="20">
        <f t="shared" si="14"/>
        <v>107</v>
      </c>
      <c r="B115" s="46"/>
      <c r="C115" s="51"/>
      <c r="D115" s="45"/>
      <c r="E115" s="164"/>
      <c r="F115" s="67" t="str">
        <f>IF(B115="","",VLOOKUP(B115,中学校名!$B$3:$D$120,2,TRUE))</f>
        <v/>
      </c>
      <c r="G115" s="146" t="str">
        <f t="shared" si="13"/>
        <v/>
      </c>
      <c r="H115" s="39"/>
      <c r="I115" s="40"/>
      <c r="J115" s="40"/>
      <c r="K115" s="40"/>
      <c r="L115" s="40"/>
      <c r="M115" s="40"/>
      <c r="N115" s="40"/>
      <c r="O115" s="40"/>
      <c r="Q115" s="93" t="str">
        <f t="shared" si="8"/>
        <v/>
      </c>
      <c r="T115" t="str">
        <f t="shared" si="9"/>
        <v/>
      </c>
      <c r="U115" t="str">
        <f t="shared" si="10"/>
        <v/>
      </c>
      <c r="V115" t="str">
        <f t="shared" si="11"/>
        <v/>
      </c>
      <c r="W115" t="str">
        <f t="shared" si="12"/>
        <v/>
      </c>
    </row>
    <row r="116" spans="1:23" x14ac:dyDescent="0.15">
      <c r="A116" s="20">
        <f t="shared" si="14"/>
        <v>108</v>
      </c>
      <c r="B116" s="46"/>
      <c r="C116" s="51"/>
      <c r="D116" s="45"/>
      <c r="E116" s="164"/>
      <c r="F116" s="67" t="str">
        <f>IF(B116="","",VLOOKUP(B116,中学校名!$B$3:$D$120,2,TRUE))</f>
        <v/>
      </c>
      <c r="G116" s="146" t="str">
        <f t="shared" si="13"/>
        <v/>
      </c>
      <c r="H116" s="39"/>
      <c r="I116" s="40"/>
      <c r="J116" s="40"/>
      <c r="K116" s="40"/>
      <c r="L116" s="40"/>
      <c r="M116" s="40"/>
      <c r="N116" s="40"/>
      <c r="O116" s="40"/>
      <c r="Q116" s="93" t="str">
        <f t="shared" si="8"/>
        <v/>
      </c>
      <c r="T116" t="str">
        <f t="shared" si="9"/>
        <v/>
      </c>
      <c r="U116" t="str">
        <f t="shared" si="10"/>
        <v/>
      </c>
      <c r="V116" t="str">
        <f t="shared" si="11"/>
        <v/>
      </c>
      <c r="W116" t="str">
        <f t="shared" si="12"/>
        <v/>
      </c>
    </row>
    <row r="117" spans="1:23" x14ac:dyDescent="0.15">
      <c r="A117" s="20">
        <f t="shared" si="14"/>
        <v>109</v>
      </c>
      <c r="B117" s="46"/>
      <c r="C117" s="51"/>
      <c r="D117" s="45"/>
      <c r="E117" s="164"/>
      <c r="F117" s="67" t="str">
        <f>IF(B117="","",VLOOKUP(B117,中学校名!$B$3:$D$120,2,TRUE))</f>
        <v/>
      </c>
      <c r="G117" s="146" t="str">
        <f t="shared" si="13"/>
        <v/>
      </c>
      <c r="H117" s="39"/>
      <c r="I117" s="40"/>
      <c r="J117" s="40"/>
      <c r="K117" s="40"/>
      <c r="L117" s="40"/>
      <c r="M117" s="40"/>
      <c r="N117" s="40"/>
      <c r="O117" s="40"/>
      <c r="Q117" s="93" t="str">
        <f t="shared" si="8"/>
        <v/>
      </c>
      <c r="T117" t="str">
        <f t="shared" si="9"/>
        <v/>
      </c>
      <c r="U117" t="str">
        <f t="shared" si="10"/>
        <v/>
      </c>
      <c r="V117" t="str">
        <f t="shared" si="11"/>
        <v/>
      </c>
      <c r="W117" t="str">
        <f t="shared" si="12"/>
        <v/>
      </c>
    </row>
    <row r="118" spans="1:23" x14ac:dyDescent="0.15">
      <c r="A118" s="20">
        <f t="shared" si="14"/>
        <v>110</v>
      </c>
      <c r="B118" s="49"/>
      <c r="C118" s="52"/>
      <c r="D118" s="47"/>
      <c r="E118" s="165"/>
      <c r="F118" s="68" t="str">
        <f>IF(B118="","",VLOOKUP(B118,中学校名!$B$3:$D$120,2,TRUE))</f>
        <v/>
      </c>
      <c r="G118" s="149" t="str">
        <f t="shared" si="13"/>
        <v/>
      </c>
      <c r="H118" s="63"/>
      <c r="I118" s="64"/>
      <c r="J118" s="64"/>
      <c r="K118" s="64"/>
      <c r="L118" s="64"/>
      <c r="M118" s="64"/>
      <c r="N118" s="64"/>
      <c r="O118" s="64"/>
      <c r="Q118" s="93" t="str">
        <f t="shared" si="8"/>
        <v/>
      </c>
      <c r="T118" t="str">
        <f t="shared" si="9"/>
        <v/>
      </c>
      <c r="U118" t="str">
        <f t="shared" si="10"/>
        <v/>
      </c>
      <c r="V118" t="str">
        <f t="shared" si="11"/>
        <v/>
      </c>
      <c r="W118" t="str">
        <f t="shared" si="12"/>
        <v/>
      </c>
    </row>
    <row r="119" spans="1:23" x14ac:dyDescent="0.15">
      <c r="A119" s="20">
        <f t="shared" si="14"/>
        <v>111</v>
      </c>
      <c r="B119" s="56"/>
      <c r="C119" s="57"/>
      <c r="D119" s="58"/>
      <c r="E119" s="166"/>
      <c r="F119" s="70" t="str">
        <f>IF(B119="","",VLOOKUP(B119,中学校名!$B$3:$D$120,2,TRUE))</f>
        <v/>
      </c>
      <c r="G119" s="148" t="str">
        <f t="shared" si="13"/>
        <v/>
      </c>
      <c r="H119" s="61"/>
      <c r="I119" s="62"/>
      <c r="J119" s="62"/>
      <c r="K119" s="62"/>
      <c r="L119" s="62"/>
      <c r="M119" s="62"/>
      <c r="N119" s="62"/>
      <c r="O119" s="62"/>
      <c r="Q119" s="93" t="str">
        <f t="shared" si="8"/>
        <v/>
      </c>
      <c r="T119" t="str">
        <f t="shared" si="9"/>
        <v/>
      </c>
      <c r="U119" t="str">
        <f t="shared" si="10"/>
        <v/>
      </c>
      <c r="V119" t="str">
        <f t="shared" si="11"/>
        <v/>
      </c>
      <c r="W119" t="str">
        <f t="shared" si="12"/>
        <v/>
      </c>
    </row>
    <row r="120" spans="1:23" x14ac:dyDescent="0.15">
      <c r="A120" s="20">
        <f t="shared" si="14"/>
        <v>112</v>
      </c>
      <c r="B120" s="46"/>
      <c r="C120" s="51"/>
      <c r="D120" s="45"/>
      <c r="E120" s="164"/>
      <c r="F120" s="67" t="str">
        <f>IF(B120="","",VLOOKUP(B120,中学校名!$B$3:$D$120,2,TRUE))</f>
        <v/>
      </c>
      <c r="G120" s="146" t="str">
        <f t="shared" si="13"/>
        <v/>
      </c>
      <c r="H120" s="39"/>
      <c r="I120" s="40"/>
      <c r="J120" s="40"/>
      <c r="K120" s="40"/>
      <c r="L120" s="40"/>
      <c r="M120" s="40"/>
      <c r="N120" s="40"/>
      <c r="O120" s="40"/>
      <c r="Q120" s="93" t="str">
        <f t="shared" si="8"/>
        <v/>
      </c>
      <c r="T120" t="str">
        <f t="shared" si="9"/>
        <v/>
      </c>
      <c r="U120" t="str">
        <f t="shared" si="10"/>
        <v/>
      </c>
      <c r="V120" t="str">
        <f t="shared" si="11"/>
        <v/>
      </c>
      <c r="W120" t="str">
        <f t="shared" si="12"/>
        <v/>
      </c>
    </row>
    <row r="121" spans="1:23" x14ac:dyDescent="0.15">
      <c r="A121" s="20">
        <f t="shared" si="14"/>
        <v>113</v>
      </c>
      <c r="B121" s="46"/>
      <c r="C121" s="51"/>
      <c r="D121" s="45"/>
      <c r="E121" s="164"/>
      <c r="F121" s="67" t="str">
        <f>IF(B121="","",VLOOKUP(B121,中学校名!$B$3:$D$120,2,TRUE))</f>
        <v/>
      </c>
      <c r="G121" s="146" t="str">
        <f t="shared" si="13"/>
        <v/>
      </c>
      <c r="H121" s="39"/>
      <c r="I121" s="40"/>
      <c r="J121" s="40"/>
      <c r="K121" s="40"/>
      <c r="L121" s="40"/>
      <c r="M121" s="40"/>
      <c r="N121" s="40"/>
      <c r="O121" s="40"/>
      <c r="Q121" s="93" t="str">
        <f t="shared" si="8"/>
        <v/>
      </c>
      <c r="T121" t="str">
        <f t="shared" si="9"/>
        <v/>
      </c>
      <c r="U121" t="str">
        <f t="shared" si="10"/>
        <v/>
      </c>
      <c r="V121" t="str">
        <f t="shared" si="11"/>
        <v/>
      </c>
      <c r="W121" t="str">
        <f t="shared" si="12"/>
        <v/>
      </c>
    </row>
    <row r="122" spans="1:23" x14ac:dyDescent="0.15">
      <c r="A122" s="20">
        <f t="shared" si="14"/>
        <v>114</v>
      </c>
      <c r="B122" s="46"/>
      <c r="C122" s="51"/>
      <c r="D122" s="45"/>
      <c r="E122" s="164"/>
      <c r="F122" s="67" t="str">
        <f>IF(B122="","",VLOOKUP(B122,中学校名!$B$3:$D$120,2,TRUE))</f>
        <v/>
      </c>
      <c r="G122" s="146" t="str">
        <f t="shared" si="13"/>
        <v/>
      </c>
      <c r="H122" s="39"/>
      <c r="I122" s="40"/>
      <c r="J122" s="40"/>
      <c r="K122" s="40"/>
      <c r="L122" s="40"/>
      <c r="M122" s="40"/>
      <c r="N122" s="40"/>
      <c r="O122" s="40"/>
      <c r="Q122" s="93" t="str">
        <f t="shared" si="8"/>
        <v/>
      </c>
      <c r="T122" t="str">
        <f t="shared" si="9"/>
        <v/>
      </c>
      <c r="U122" t="str">
        <f t="shared" si="10"/>
        <v/>
      </c>
      <c r="V122" t="str">
        <f t="shared" si="11"/>
        <v/>
      </c>
      <c r="W122" t="str">
        <f t="shared" si="12"/>
        <v/>
      </c>
    </row>
    <row r="123" spans="1:23" x14ac:dyDescent="0.15">
      <c r="A123" s="20">
        <f t="shared" si="14"/>
        <v>115</v>
      </c>
      <c r="B123" s="46"/>
      <c r="C123" s="51"/>
      <c r="D123" s="45"/>
      <c r="E123" s="164"/>
      <c r="F123" s="67" t="str">
        <f>IF(B123="","",VLOOKUP(B123,中学校名!$B$3:$D$120,2,TRUE))</f>
        <v/>
      </c>
      <c r="G123" s="146" t="str">
        <f t="shared" si="13"/>
        <v/>
      </c>
      <c r="H123" s="39"/>
      <c r="I123" s="40"/>
      <c r="J123" s="40"/>
      <c r="K123" s="40"/>
      <c r="L123" s="40"/>
      <c r="M123" s="40"/>
      <c r="N123" s="40"/>
      <c r="O123" s="40"/>
      <c r="Q123" s="93" t="str">
        <f t="shared" si="8"/>
        <v/>
      </c>
      <c r="T123" t="str">
        <f t="shared" si="9"/>
        <v/>
      </c>
      <c r="U123" t="str">
        <f t="shared" si="10"/>
        <v/>
      </c>
      <c r="V123" t="str">
        <f t="shared" si="11"/>
        <v/>
      </c>
      <c r="W123" t="str">
        <f t="shared" si="12"/>
        <v/>
      </c>
    </row>
    <row r="124" spans="1:23" x14ac:dyDescent="0.15">
      <c r="A124" s="20">
        <f t="shared" si="14"/>
        <v>116</v>
      </c>
      <c r="B124" s="46"/>
      <c r="C124" s="51"/>
      <c r="D124" s="45"/>
      <c r="E124" s="164"/>
      <c r="F124" s="67" t="str">
        <f>IF(B124="","",VLOOKUP(B124,中学校名!$B$3:$D$120,2,TRUE))</f>
        <v/>
      </c>
      <c r="G124" s="146" t="str">
        <f t="shared" si="13"/>
        <v/>
      </c>
      <c r="H124" s="39"/>
      <c r="I124" s="40"/>
      <c r="J124" s="40"/>
      <c r="K124" s="40"/>
      <c r="L124" s="40"/>
      <c r="M124" s="40"/>
      <c r="N124" s="40"/>
      <c r="O124" s="40"/>
      <c r="Q124" s="93" t="str">
        <f t="shared" si="8"/>
        <v/>
      </c>
      <c r="T124" t="str">
        <f t="shared" si="9"/>
        <v/>
      </c>
      <c r="U124" t="str">
        <f t="shared" si="10"/>
        <v/>
      </c>
      <c r="V124" t="str">
        <f t="shared" si="11"/>
        <v/>
      </c>
      <c r="W124" t="str">
        <f t="shared" si="12"/>
        <v/>
      </c>
    </row>
    <row r="125" spans="1:23" x14ac:dyDescent="0.15">
      <c r="A125" s="20">
        <f t="shared" si="14"/>
        <v>117</v>
      </c>
      <c r="B125" s="46"/>
      <c r="C125" s="51"/>
      <c r="D125" s="45"/>
      <c r="E125" s="164"/>
      <c r="F125" s="67" t="str">
        <f>IF(B125="","",VLOOKUP(B125,中学校名!$B$3:$D$120,2,TRUE))</f>
        <v/>
      </c>
      <c r="G125" s="146" t="str">
        <f t="shared" si="13"/>
        <v/>
      </c>
      <c r="H125" s="39"/>
      <c r="I125" s="40"/>
      <c r="J125" s="40"/>
      <c r="K125" s="40"/>
      <c r="L125" s="40"/>
      <c r="M125" s="40"/>
      <c r="N125" s="40"/>
      <c r="O125" s="40"/>
      <c r="Q125" s="93" t="str">
        <f t="shared" si="8"/>
        <v/>
      </c>
      <c r="T125" t="str">
        <f t="shared" si="9"/>
        <v/>
      </c>
      <c r="U125" t="str">
        <f t="shared" si="10"/>
        <v/>
      </c>
      <c r="V125" t="str">
        <f t="shared" si="11"/>
        <v/>
      </c>
      <c r="W125" t="str">
        <f t="shared" si="12"/>
        <v/>
      </c>
    </row>
    <row r="126" spans="1:23" x14ac:dyDescent="0.15">
      <c r="A126" s="36">
        <f t="shared" si="14"/>
        <v>118</v>
      </c>
      <c r="B126" s="46"/>
      <c r="C126" s="51"/>
      <c r="D126" s="45"/>
      <c r="E126" s="164"/>
      <c r="F126" s="67" t="str">
        <f>IF(B126="","",VLOOKUP(B126,中学校名!$B$3:$D$120,2,TRUE))</f>
        <v/>
      </c>
      <c r="G126" s="146" t="str">
        <f t="shared" si="13"/>
        <v/>
      </c>
      <c r="H126" s="39"/>
      <c r="I126" s="40"/>
      <c r="J126" s="40"/>
      <c r="K126" s="40"/>
      <c r="L126" s="40"/>
      <c r="M126" s="40"/>
      <c r="N126" s="40"/>
      <c r="O126" s="40"/>
      <c r="Q126" s="93" t="str">
        <f t="shared" si="8"/>
        <v/>
      </c>
      <c r="T126" t="str">
        <f t="shared" si="9"/>
        <v/>
      </c>
      <c r="U126" t="str">
        <f t="shared" si="10"/>
        <v/>
      </c>
      <c r="V126" t="str">
        <f t="shared" si="11"/>
        <v/>
      </c>
      <c r="W126" t="str">
        <f t="shared" si="12"/>
        <v/>
      </c>
    </row>
    <row r="127" spans="1:23" x14ac:dyDescent="0.15">
      <c r="A127" s="36">
        <f t="shared" si="14"/>
        <v>119</v>
      </c>
      <c r="B127" s="46"/>
      <c r="C127" s="51"/>
      <c r="D127" s="45"/>
      <c r="E127" s="164"/>
      <c r="F127" s="67" t="str">
        <f>IF(B127="","",VLOOKUP(B127,中学校名!$B$3:$D$120,2,TRUE))</f>
        <v/>
      </c>
      <c r="G127" s="146" t="str">
        <f t="shared" si="13"/>
        <v/>
      </c>
      <c r="H127" s="39"/>
      <c r="I127" s="40"/>
      <c r="J127" s="40"/>
      <c r="K127" s="40"/>
      <c r="L127" s="40"/>
      <c r="M127" s="40"/>
      <c r="N127" s="40"/>
      <c r="O127" s="40"/>
      <c r="Q127" s="93" t="str">
        <f t="shared" si="8"/>
        <v/>
      </c>
      <c r="T127" t="str">
        <f t="shared" si="9"/>
        <v/>
      </c>
      <c r="U127" t="str">
        <f t="shared" si="10"/>
        <v/>
      </c>
      <c r="V127" t="str">
        <f t="shared" si="11"/>
        <v/>
      </c>
      <c r="W127" t="str">
        <f t="shared" si="12"/>
        <v/>
      </c>
    </row>
    <row r="128" spans="1:23" x14ac:dyDescent="0.15">
      <c r="A128" s="36">
        <f t="shared" si="14"/>
        <v>120</v>
      </c>
      <c r="B128" s="53"/>
      <c r="C128" s="54"/>
      <c r="D128" s="55"/>
      <c r="E128" s="167"/>
      <c r="F128" s="69" t="str">
        <f>IF(B128="","",VLOOKUP(B128,中学校名!$B$3:$D$120,2,TRUE))</f>
        <v/>
      </c>
      <c r="G128" s="147" t="str">
        <f t="shared" si="13"/>
        <v/>
      </c>
      <c r="H128" s="59"/>
      <c r="I128" s="60"/>
      <c r="J128" s="60"/>
      <c r="K128" s="60"/>
      <c r="L128" s="60"/>
      <c r="M128" s="60"/>
      <c r="N128" s="60"/>
      <c r="O128" s="60"/>
      <c r="Q128" s="93" t="str">
        <f t="shared" si="8"/>
        <v/>
      </c>
      <c r="T128" t="str">
        <f t="shared" si="9"/>
        <v/>
      </c>
      <c r="U128" t="str">
        <f t="shared" si="10"/>
        <v/>
      </c>
      <c r="V128" t="str">
        <f t="shared" si="11"/>
        <v/>
      </c>
      <c r="W128" t="str">
        <f t="shared" si="12"/>
        <v/>
      </c>
    </row>
    <row r="129" spans="1:23" x14ac:dyDescent="0.15">
      <c r="A129" s="36">
        <f t="shared" si="14"/>
        <v>121</v>
      </c>
      <c r="B129" s="48"/>
      <c r="C129" s="50"/>
      <c r="D129" s="44"/>
      <c r="E129" s="163"/>
      <c r="F129" s="66" t="str">
        <f>IF(B129="","",VLOOKUP(B129,中学校名!$B$3:$D$120,2,TRUE))</f>
        <v/>
      </c>
      <c r="G129" s="145" t="str">
        <f t="shared" si="13"/>
        <v/>
      </c>
      <c r="H129" s="37"/>
      <c r="I129" s="38"/>
      <c r="J129" s="38"/>
      <c r="K129" s="38"/>
      <c r="L129" s="38"/>
      <c r="M129" s="38"/>
      <c r="N129" s="38"/>
      <c r="O129" s="38"/>
      <c r="Q129" s="93" t="str">
        <f t="shared" si="8"/>
        <v/>
      </c>
      <c r="T129" t="str">
        <f t="shared" si="9"/>
        <v/>
      </c>
      <c r="U129" t="str">
        <f t="shared" si="10"/>
        <v/>
      </c>
      <c r="V129" t="str">
        <f t="shared" si="11"/>
        <v/>
      </c>
      <c r="W129" t="str">
        <f t="shared" si="12"/>
        <v/>
      </c>
    </row>
    <row r="130" spans="1:23" x14ac:dyDescent="0.15">
      <c r="A130" s="36">
        <f t="shared" si="14"/>
        <v>122</v>
      </c>
      <c r="B130" s="46"/>
      <c r="C130" s="51"/>
      <c r="D130" s="45"/>
      <c r="E130" s="164"/>
      <c r="F130" s="67" t="str">
        <f>IF(B130="","",VLOOKUP(B130,中学校名!$B$3:$D$120,2,TRUE))</f>
        <v/>
      </c>
      <c r="G130" s="146" t="str">
        <f t="shared" si="13"/>
        <v/>
      </c>
      <c r="H130" s="39"/>
      <c r="I130" s="40"/>
      <c r="J130" s="40"/>
      <c r="K130" s="40"/>
      <c r="L130" s="40"/>
      <c r="M130" s="40"/>
      <c r="N130" s="40"/>
      <c r="O130" s="40"/>
      <c r="Q130" s="93" t="str">
        <f t="shared" si="8"/>
        <v/>
      </c>
      <c r="T130" t="str">
        <f t="shared" si="9"/>
        <v/>
      </c>
      <c r="U130" t="str">
        <f t="shared" si="10"/>
        <v/>
      </c>
      <c r="V130" t="str">
        <f t="shared" si="11"/>
        <v/>
      </c>
      <c r="W130" t="str">
        <f t="shared" si="12"/>
        <v/>
      </c>
    </row>
    <row r="131" spans="1:23" x14ac:dyDescent="0.15">
      <c r="A131" s="36">
        <f t="shared" si="14"/>
        <v>123</v>
      </c>
      <c r="B131" s="46"/>
      <c r="C131" s="51"/>
      <c r="D131" s="45"/>
      <c r="E131" s="164"/>
      <c r="F131" s="67" t="str">
        <f>IF(B131="","",VLOOKUP(B131,中学校名!$B$3:$D$120,2,TRUE))</f>
        <v/>
      </c>
      <c r="G131" s="146" t="str">
        <f t="shared" si="13"/>
        <v/>
      </c>
      <c r="H131" s="39"/>
      <c r="I131" s="40"/>
      <c r="J131" s="40"/>
      <c r="K131" s="40"/>
      <c r="L131" s="40"/>
      <c r="M131" s="40"/>
      <c r="N131" s="40"/>
      <c r="O131" s="40"/>
      <c r="Q131" s="93" t="str">
        <f t="shared" si="8"/>
        <v/>
      </c>
      <c r="T131" t="str">
        <f t="shared" si="9"/>
        <v/>
      </c>
      <c r="U131" t="str">
        <f t="shared" si="10"/>
        <v/>
      </c>
      <c r="V131" t="str">
        <f t="shared" si="11"/>
        <v/>
      </c>
      <c r="W131" t="str">
        <f t="shared" si="12"/>
        <v/>
      </c>
    </row>
    <row r="132" spans="1:23" x14ac:dyDescent="0.15">
      <c r="A132" s="36">
        <f t="shared" si="14"/>
        <v>124</v>
      </c>
      <c r="B132" s="46"/>
      <c r="C132" s="51"/>
      <c r="D132" s="45"/>
      <c r="E132" s="164"/>
      <c r="F132" s="67" t="str">
        <f>IF(B132="","",VLOOKUP(B132,中学校名!$B$3:$D$120,2,TRUE))</f>
        <v/>
      </c>
      <c r="G132" s="146" t="str">
        <f t="shared" si="13"/>
        <v/>
      </c>
      <c r="H132" s="39"/>
      <c r="I132" s="40"/>
      <c r="J132" s="40"/>
      <c r="K132" s="40"/>
      <c r="L132" s="40"/>
      <c r="M132" s="40"/>
      <c r="N132" s="40"/>
      <c r="O132" s="40"/>
      <c r="Q132" s="93" t="str">
        <f t="shared" si="8"/>
        <v/>
      </c>
      <c r="T132" t="str">
        <f t="shared" si="9"/>
        <v/>
      </c>
      <c r="U132" t="str">
        <f t="shared" si="10"/>
        <v/>
      </c>
      <c r="V132" t="str">
        <f t="shared" si="11"/>
        <v/>
      </c>
      <c r="W132" t="str">
        <f t="shared" si="12"/>
        <v/>
      </c>
    </row>
    <row r="133" spans="1:23" x14ac:dyDescent="0.15">
      <c r="A133" s="36">
        <f t="shared" si="14"/>
        <v>125</v>
      </c>
      <c r="B133" s="46"/>
      <c r="C133" s="51"/>
      <c r="D133" s="45"/>
      <c r="E133" s="164"/>
      <c r="F133" s="67" t="str">
        <f>IF(B133="","",VLOOKUP(B133,中学校名!$B$3:$D$120,2,TRUE))</f>
        <v/>
      </c>
      <c r="G133" s="146" t="str">
        <f t="shared" si="13"/>
        <v/>
      </c>
      <c r="H133" s="39"/>
      <c r="I133" s="40"/>
      <c r="J133" s="40"/>
      <c r="K133" s="40"/>
      <c r="L133" s="40"/>
      <c r="M133" s="40"/>
      <c r="N133" s="40"/>
      <c r="O133" s="40"/>
      <c r="Q133" s="93" t="str">
        <f t="shared" si="8"/>
        <v/>
      </c>
      <c r="T133" t="str">
        <f t="shared" si="9"/>
        <v/>
      </c>
      <c r="U133" t="str">
        <f t="shared" si="10"/>
        <v/>
      </c>
      <c r="V133" t="str">
        <f t="shared" si="11"/>
        <v/>
      </c>
      <c r="W133" t="str">
        <f t="shared" si="12"/>
        <v/>
      </c>
    </row>
    <row r="134" spans="1:23" x14ac:dyDescent="0.15">
      <c r="A134" s="36">
        <f t="shared" si="14"/>
        <v>126</v>
      </c>
      <c r="B134" s="46"/>
      <c r="C134" s="51"/>
      <c r="D134" s="45"/>
      <c r="E134" s="164"/>
      <c r="F134" s="67" t="str">
        <f>IF(B134="","",VLOOKUP(B134,中学校名!$B$3:$D$120,2,TRUE))</f>
        <v/>
      </c>
      <c r="G134" s="146" t="str">
        <f t="shared" si="13"/>
        <v/>
      </c>
      <c r="H134" s="39"/>
      <c r="I134" s="40"/>
      <c r="J134" s="40"/>
      <c r="K134" s="40"/>
      <c r="L134" s="40"/>
      <c r="M134" s="40"/>
      <c r="N134" s="40"/>
      <c r="O134" s="40"/>
      <c r="Q134" s="93" t="str">
        <f t="shared" si="8"/>
        <v/>
      </c>
      <c r="T134" t="str">
        <f t="shared" si="9"/>
        <v/>
      </c>
      <c r="U134" t="str">
        <f t="shared" si="10"/>
        <v/>
      </c>
      <c r="V134" t="str">
        <f t="shared" si="11"/>
        <v/>
      </c>
      <c r="W134" t="str">
        <f t="shared" si="12"/>
        <v/>
      </c>
    </row>
    <row r="135" spans="1:23" x14ac:dyDescent="0.15">
      <c r="A135" s="36">
        <f t="shared" si="14"/>
        <v>127</v>
      </c>
      <c r="B135" s="46"/>
      <c r="C135" s="51"/>
      <c r="D135" s="45"/>
      <c r="E135" s="164"/>
      <c r="F135" s="67" t="str">
        <f>IF(B135="","",VLOOKUP(B135,中学校名!$B$3:$D$120,2,TRUE))</f>
        <v/>
      </c>
      <c r="G135" s="146" t="str">
        <f t="shared" si="13"/>
        <v/>
      </c>
      <c r="H135" s="39"/>
      <c r="I135" s="40"/>
      <c r="J135" s="40"/>
      <c r="K135" s="40"/>
      <c r="L135" s="40"/>
      <c r="M135" s="40"/>
      <c r="N135" s="40"/>
      <c r="O135" s="40"/>
      <c r="Q135" s="93" t="str">
        <f t="shared" si="8"/>
        <v/>
      </c>
      <c r="T135" t="str">
        <f t="shared" si="9"/>
        <v/>
      </c>
      <c r="U135" t="str">
        <f t="shared" si="10"/>
        <v/>
      </c>
      <c r="V135" t="str">
        <f t="shared" si="11"/>
        <v/>
      </c>
      <c r="W135" t="str">
        <f t="shared" si="12"/>
        <v/>
      </c>
    </row>
    <row r="136" spans="1:23" x14ac:dyDescent="0.15">
      <c r="A136" s="36">
        <f t="shared" si="14"/>
        <v>128</v>
      </c>
      <c r="B136" s="46"/>
      <c r="C136" s="51"/>
      <c r="D136" s="45"/>
      <c r="E136" s="164"/>
      <c r="F136" s="67" t="str">
        <f>IF(B136="","",VLOOKUP(B136,中学校名!$B$3:$D$120,2,TRUE))</f>
        <v/>
      </c>
      <c r="G136" s="146" t="str">
        <f t="shared" si="13"/>
        <v/>
      </c>
      <c r="H136" s="39"/>
      <c r="I136" s="40"/>
      <c r="J136" s="40"/>
      <c r="K136" s="40"/>
      <c r="L136" s="40"/>
      <c r="M136" s="40"/>
      <c r="N136" s="40"/>
      <c r="O136" s="40"/>
      <c r="Q136" s="93" t="str">
        <f t="shared" ref="Q136:Q199" si="15">IF(COUNTIF(H136:O136,"○")=0,"",COUNTIF(H136:O136,"○"))</f>
        <v/>
      </c>
      <c r="T136" t="str">
        <f t="shared" si="9"/>
        <v/>
      </c>
      <c r="U136" t="str">
        <f t="shared" si="10"/>
        <v/>
      </c>
      <c r="V136" t="str">
        <f t="shared" si="11"/>
        <v/>
      </c>
      <c r="W136" t="str">
        <f t="shared" si="12"/>
        <v/>
      </c>
    </row>
    <row r="137" spans="1:23" x14ac:dyDescent="0.15">
      <c r="A137" s="36">
        <f t="shared" si="14"/>
        <v>129</v>
      </c>
      <c r="B137" s="46"/>
      <c r="C137" s="51"/>
      <c r="D137" s="45"/>
      <c r="E137" s="164"/>
      <c r="F137" s="67" t="str">
        <f>IF(B137="","",VLOOKUP(B137,中学校名!$B$3:$D$120,2,TRUE))</f>
        <v/>
      </c>
      <c r="G137" s="146" t="str">
        <f t="shared" si="13"/>
        <v/>
      </c>
      <c r="H137" s="39"/>
      <c r="I137" s="40"/>
      <c r="J137" s="40"/>
      <c r="K137" s="40"/>
      <c r="L137" s="40"/>
      <c r="M137" s="40"/>
      <c r="N137" s="40"/>
      <c r="O137" s="40"/>
      <c r="Q137" s="93" t="str">
        <f t="shared" si="15"/>
        <v/>
      </c>
      <c r="T137" t="str">
        <f t="shared" ref="T137:T200" si="16">IF(H137="○","走高跳．","")</f>
        <v/>
      </c>
      <c r="U137" t="str">
        <f t="shared" ref="U137:U200" si="17">IF(J137="○","走幅跳．","")</f>
        <v/>
      </c>
      <c r="V137" t="str">
        <f t="shared" ref="V137:V200" si="18">IF(L137="○","砲丸投．","")</f>
        <v/>
      </c>
      <c r="W137" t="str">
        <f t="shared" ref="W137:W200" si="19">IF(N137="○","ジャベリック．","")</f>
        <v/>
      </c>
    </row>
    <row r="138" spans="1:23" x14ac:dyDescent="0.15">
      <c r="A138" s="36">
        <f t="shared" si="14"/>
        <v>130</v>
      </c>
      <c r="B138" s="49"/>
      <c r="C138" s="52"/>
      <c r="D138" s="47"/>
      <c r="E138" s="165"/>
      <c r="F138" s="68" t="str">
        <f>IF(B138="","",VLOOKUP(B138,中学校名!$B$3:$D$120,2,TRUE))</f>
        <v/>
      </c>
      <c r="G138" s="149" t="str">
        <f t="shared" ref="G138:G201" si="20">T(T138)&amp;T(U138)&amp;T(V138)&amp;T(W138)</f>
        <v/>
      </c>
      <c r="H138" s="63"/>
      <c r="I138" s="64"/>
      <c r="J138" s="64"/>
      <c r="K138" s="64"/>
      <c r="L138" s="64"/>
      <c r="M138" s="64"/>
      <c r="N138" s="64"/>
      <c r="O138" s="64"/>
      <c r="Q138" s="93" t="str">
        <f t="shared" si="15"/>
        <v/>
      </c>
      <c r="T138" t="str">
        <f t="shared" si="16"/>
        <v/>
      </c>
      <c r="U138" t="str">
        <f t="shared" si="17"/>
        <v/>
      </c>
      <c r="V138" t="str">
        <f t="shared" si="18"/>
        <v/>
      </c>
      <c r="W138" t="str">
        <f t="shared" si="19"/>
        <v/>
      </c>
    </row>
    <row r="139" spans="1:23" x14ac:dyDescent="0.15">
      <c r="A139" s="36">
        <f t="shared" ref="A139:A202" si="21">IF(COUNTIF($C$9:$C$208,C139)&gt;=2,$A$221,A138+1)</f>
        <v>131</v>
      </c>
      <c r="B139" s="56"/>
      <c r="C139" s="57"/>
      <c r="D139" s="58"/>
      <c r="E139" s="166"/>
      <c r="F139" s="70" t="str">
        <f>IF(B139="","",VLOOKUP(B139,中学校名!$B$3:$D$120,2,TRUE))</f>
        <v/>
      </c>
      <c r="G139" s="148" t="str">
        <f t="shared" si="20"/>
        <v/>
      </c>
      <c r="H139" s="61"/>
      <c r="I139" s="62"/>
      <c r="J139" s="62"/>
      <c r="K139" s="62"/>
      <c r="L139" s="62"/>
      <c r="M139" s="62"/>
      <c r="N139" s="62"/>
      <c r="O139" s="62"/>
      <c r="Q139" s="93" t="str">
        <f t="shared" si="15"/>
        <v/>
      </c>
      <c r="T139" t="str">
        <f t="shared" si="16"/>
        <v/>
      </c>
      <c r="U139" t="str">
        <f t="shared" si="17"/>
        <v/>
      </c>
      <c r="V139" t="str">
        <f t="shared" si="18"/>
        <v/>
      </c>
      <c r="W139" t="str">
        <f t="shared" si="19"/>
        <v/>
      </c>
    </row>
    <row r="140" spans="1:23" x14ac:dyDescent="0.15">
      <c r="A140" s="36">
        <f t="shared" si="21"/>
        <v>132</v>
      </c>
      <c r="B140" s="46"/>
      <c r="C140" s="51"/>
      <c r="D140" s="45"/>
      <c r="E140" s="164"/>
      <c r="F140" s="67" t="str">
        <f>IF(B140="","",VLOOKUP(B140,中学校名!$B$3:$D$120,2,TRUE))</f>
        <v/>
      </c>
      <c r="G140" s="146" t="str">
        <f t="shared" si="20"/>
        <v/>
      </c>
      <c r="H140" s="39"/>
      <c r="I140" s="40"/>
      <c r="J140" s="40"/>
      <c r="K140" s="40"/>
      <c r="L140" s="40"/>
      <c r="M140" s="40"/>
      <c r="N140" s="40"/>
      <c r="O140" s="40"/>
      <c r="Q140" s="93" t="str">
        <f t="shared" si="15"/>
        <v/>
      </c>
      <c r="T140" t="str">
        <f t="shared" si="16"/>
        <v/>
      </c>
      <c r="U140" t="str">
        <f t="shared" si="17"/>
        <v/>
      </c>
      <c r="V140" t="str">
        <f t="shared" si="18"/>
        <v/>
      </c>
      <c r="W140" t="str">
        <f t="shared" si="19"/>
        <v/>
      </c>
    </row>
    <row r="141" spans="1:23" x14ac:dyDescent="0.15">
      <c r="A141" s="36">
        <f t="shared" si="21"/>
        <v>133</v>
      </c>
      <c r="B141" s="46"/>
      <c r="C141" s="51"/>
      <c r="D141" s="45"/>
      <c r="E141" s="164"/>
      <c r="F141" s="67" t="str">
        <f>IF(B141="","",VLOOKUP(B141,中学校名!$B$3:$D$120,2,TRUE))</f>
        <v/>
      </c>
      <c r="G141" s="146" t="str">
        <f t="shared" si="20"/>
        <v/>
      </c>
      <c r="H141" s="39"/>
      <c r="I141" s="40"/>
      <c r="J141" s="40"/>
      <c r="K141" s="40"/>
      <c r="L141" s="40"/>
      <c r="M141" s="40"/>
      <c r="N141" s="40"/>
      <c r="O141" s="40"/>
      <c r="Q141" s="93" t="str">
        <f t="shared" si="15"/>
        <v/>
      </c>
      <c r="T141" t="str">
        <f t="shared" si="16"/>
        <v/>
      </c>
      <c r="U141" t="str">
        <f t="shared" si="17"/>
        <v/>
      </c>
      <c r="V141" t="str">
        <f t="shared" si="18"/>
        <v/>
      </c>
      <c r="W141" t="str">
        <f t="shared" si="19"/>
        <v/>
      </c>
    </row>
    <row r="142" spans="1:23" x14ac:dyDescent="0.15">
      <c r="A142" s="36">
        <f t="shared" si="21"/>
        <v>134</v>
      </c>
      <c r="B142" s="46"/>
      <c r="C142" s="51"/>
      <c r="D142" s="45"/>
      <c r="E142" s="164"/>
      <c r="F142" s="67" t="str">
        <f>IF(B142="","",VLOOKUP(B142,中学校名!$B$3:$D$120,2,TRUE))</f>
        <v/>
      </c>
      <c r="G142" s="146" t="str">
        <f t="shared" si="20"/>
        <v/>
      </c>
      <c r="H142" s="39"/>
      <c r="I142" s="40"/>
      <c r="J142" s="40"/>
      <c r="K142" s="40"/>
      <c r="L142" s="40"/>
      <c r="M142" s="40"/>
      <c r="N142" s="40"/>
      <c r="O142" s="40"/>
      <c r="Q142" s="93" t="str">
        <f t="shared" si="15"/>
        <v/>
      </c>
      <c r="T142" t="str">
        <f t="shared" si="16"/>
        <v/>
      </c>
      <c r="U142" t="str">
        <f t="shared" si="17"/>
        <v/>
      </c>
      <c r="V142" t="str">
        <f t="shared" si="18"/>
        <v/>
      </c>
      <c r="W142" t="str">
        <f t="shared" si="19"/>
        <v/>
      </c>
    </row>
    <row r="143" spans="1:23" x14ac:dyDescent="0.15">
      <c r="A143" s="36">
        <f t="shared" si="21"/>
        <v>135</v>
      </c>
      <c r="B143" s="46"/>
      <c r="C143" s="51"/>
      <c r="D143" s="45"/>
      <c r="E143" s="164"/>
      <c r="F143" s="67" t="str">
        <f>IF(B143="","",VLOOKUP(B143,中学校名!$B$3:$D$120,2,TRUE))</f>
        <v/>
      </c>
      <c r="G143" s="146" t="str">
        <f t="shared" si="20"/>
        <v/>
      </c>
      <c r="H143" s="39"/>
      <c r="I143" s="40"/>
      <c r="J143" s="40"/>
      <c r="K143" s="40"/>
      <c r="L143" s="40"/>
      <c r="M143" s="40"/>
      <c r="N143" s="40"/>
      <c r="O143" s="40"/>
      <c r="Q143" s="93" t="str">
        <f t="shared" si="15"/>
        <v/>
      </c>
      <c r="T143" t="str">
        <f t="shared" si="16"/>
        <v/>
      </c>
      <c r="U143" t="str">
        <f t="shared" si="17"/>
        <v/>
      </c>
      <c r="V143" t="str">
        <f t="shared" si="18"/>
        <v/>
      </c>
      <c r="W143" t="str">
        <f t="shared" si="19"/>
        <v/>
      </c>
    </row>
    <row r="144" spans="1:23" x14ac:dyDescent="0.15">
      <c r="A144" s="36">
        <f t="shared" si="21"/>
        <v>136</v>
      </c>
      <c r="B144" s="46"/>
      <c r="C144" s="51"/>
      <c r="D144" s="45"/>
      <c r="E144" s="164"/>
      <c r="F144" s="67" t="str">
        <f>IF(B144="","",VLOOKUP(B144,中学校名!$B$3:$D$120,2,TRUE))</f>
        <v/>
      </c>
      <c r="G144" s="146" t="str">
        <f t="shared" si="20"/>
        <v/>
      </c>
      <c r="H144" s="39"/>
      <c r="I144" s="40"/>
      <c r="J144" s="40"/>
      <c r="K144" s="40"/>
      <c r="L144" s="40"/>
      <c r="M144" s="40"/>
      <c r="N144" s="40"/>
      <c r="O144" s="40"/>
      <c r="Q144" s="93" t="str">
        <f t="shared" si="15"/>
        <v/>
      </c>
      <c r="T144" t="str">
        <f t="shared" si="16"/>
        <v/>
      </c>
      <c r="U144" t="str">
        <f t="shared" si="17"/>
        <v/>
      </c>
      <c r="V144" t="str">
        <f t="shared" si="18"/>
        <v/>
      </c>
      <c r="W144" t="str">
        <f t="shared" si="19"/>
        <v/>
      </c>
    </row>
    <row r="145" spans="1:23" x14ac:dyDescent="0.15">
      <c r="A145" s="36">
        <f t="shared" si="21"/>
        <v>137</v>
      </c>
      <c r="B145" s="46"/>
      <c r="C145" s="51"/>
      <c r="D145" s="45"/>
      <c r="E145" s="164"/>
      <c r="F145" s="67" t="str">
        <f>IF(B145="","",VLOOKUP(B145,中学校名!$B$3:$D$120,2,TRUE))</f>
        <v/>
      </c>
      <c r="G145" s="146" t="str">
        <f t="shared" si="20"/>
        <v/>
      </c>
      <c r="H145" s="39"/>
      <c r="I145" s="40"/>
      <c r="J145" s="40"/>
      <c r="K145" s="40"/>
      <c r="L145" s="40"/>
      <c r="M145" s="40"/>
      <c r="N145" s="40"/>
      <c r="O145" s="40"/>
      <c r="Q145" s="93" t="str">
        <f t="shared" si="15"/>
        <v/>
      </c>
      <c r="T145" t="str">
        <f t="shared" si="16"/>
        <v/>
      </c>
      <c r="U145" t="str">
        <f t="shared" si="17"/>
        <v/>
      </c>
      <c r="V145" t="str">
        <f t="shared" si="18"/>
        <v/>
      </c>
      <c r="W145" t="str">
        <f t="shared" si="19"/>
        <v/>
      </c>
    </row>
    <row r="146" spans="1:23" x14ac:dyDescent="0.15">
      <c r="A146" s="36">
        <f t="shared" si="21"/>
        <v>138</v>
      </c>
      <c r="B146" s="46"/>
      <c r="C146" s="51"/>
      <c r="D146" s="45"/>
      <c r="E146" s="164"/>
      <c r="F146" s="67" t="str">
        <f>IF(B146="","",VLOOKUP(B146,中学校名!$B$3:$D$120,2,TRUE))</f>
        <v/>
      </c>
      <c r="G146" s="146" t="str">
        <f t="shared" si="20"/>
        <v/>
      </c>
      <c r="H146" s="39"/>
      <c r="I146" s="40"/>
      <c r="J146" s="40"/>
      <c r="K146" s="40"/>
      <c r="L146" s="40"/>
      <c r="M146" s="40"/>
      <c r="N146" s="40"/>
      <c r="O146" s="40"/>
      <c r="Q146" s="93" t="str">
        <f t="shared" si="15"/>
        <v/>
      </c>
      <c r="T146" t="str">
        <f t="shared" si="16"/>
        <v/>
      </c>
      <c r="U146" t="str">
        <f t="shared" si="17"/>
        <v/>
      </c>
      <c r="V146" t="str">
        <f t="shared" si="18"/>
        <v/>
      </c>
      <c r="W146" t="str">
        <f t="shared" si="19"/>
        <v/>
      </c>
    </row>
    <row r="147" spans="1:23" x14ac:dyDescent="0.15">
      <c r="A147" s="36">
        <f t="shared" si="21"/>
        <v>139</v>
      </c>
      <c r="B147" s="46"/>
      <c r="C147" s="51"/>
      <c r="D147" s="45"/>
      <c r="E147" s="164"/>
      <c r="F147" s="67" t="str">
        <f>IF(B147="","",VLOOKUP(B147,中学校名!$B$3:$D$120,2,TRUE))</f>
        <v/>
      </c>
      <c r="G147" s="146" t="str">
        <f t="shared" si="20"/>
        <v/>
      </c>
      <c r="H147" s="39"/>
      <c r="I147" s="40"/>
      <c r="J147" s="40"/>
      <c r="K147" s="40"/>
      <c r="L147" s="40"/>
      <c r="M147" s="40"/>
      <c r="N147" s="40"/>
      <c r="O147" s="40"/>
      <c r="Q147" s="93" t="str">
        <f t="shared" si="15"/>
        <v/>
      </c>
      <c r="T147" t="str">
        <f t="shared" si="16"/>
        <v/>
      </c>
      <c r="U147" t="str">
        <f t="shared" si="17"/>
        <v/>
      </c>
      <c r="V147" t="str">
        <f t="shared" si="18"/>
        <v/>
      </c>
      <c r="W147" t="str">
        <f t="shared" si="19"/>
        <v/>
      </c>
    </row>
    <row r="148" spans="1:23" x14ac:dyDescent="0.15">
      <c r="A148" s="36">
        <f t="shared" si="21"/>
        <v>140</v>
      </c>
      <c r="B148" s="53"/>
      <c r="C148" s="54"/>
      <c r="D148" s="55"/>
      <c r="E148" s="167"/>
      <c r="F148" s="69" t="str">
        <f>IF(B148="","",VLOOKUP(B148,中学校名!$B$3:$D$120,2,TRUE))</f>
        <v/>
      </c>
      <c r="G148" s="147" t="str">
        <f t="shared" si="20"/>
        <v/>
      </c>
      <c r="H148" s="59"/>
      <c r="I148" s="60"/>
      <c r="J148" s="60"/>
      <c r="K148" s="60"/>
      <c r="L148" s="60"/>
      <c r="M148" s="60"/>
      <c r="N148" s="60"/>
      <c r="O148" s="60"/>
      <c r="Q148" s="93" t="str">
        <f t="shared" si="15"/>
        <v/>
      </c>
      <c r="T148" t="str">
        <f t="shared" si="16"/>
        <v/>
      </c>
      <c r="U148" t="str">
        <f t="shared" si="17"/>
        <v/>
      </c>
      <c r="V148" t="str">
        <f t="shared" si="18"/>
        <v/>
      </c>
      <c r="W148" t="str">
        <f t="shared" si="19"/>
        <v/>
      </c>
    </row>
    <row r="149" spans="1:23" x14ac:dyDescent="0.15">
      <c r="A149" s="36">
        <f t="shared" si="21"/>
        <v>141</v>
      </c>
      <c r="B149" s="48"/>
      <c r="C149" s="50"/>
      <c r="D149" s="44"/>
      <c r="E149" s="163"/>
      <c r="F149" s="66" t="str">
        <f>IF(B149="","",VLOOKUP(B149,中学校名!$B$3:$D$120,2,TRUE))</f>
        <v/>
      </c>
      <c r="G149" s="145" t="str">
        <f t="shared" si="20"/>
        <v/>
      </c>
      <c r="H149" s="37"/>
      <c r="I149" s="38"/>
      <c r="J149" s="38"/>
      <c r="K149" s="38"/>
      <c r="L149" s="38"/>
      <c r="M149" s="38"/>
      <c r="N149" s="38"/>
      <c r="O149" s="38"/>
      <c r="Q149" s="93" t="str">
        <f t="shared" si="15"/>
        <v/>
      </c>
      <c r="T149" t="str">
        <f t="shared" si="16"/>
        <v/>
      </c>
      <c r="U149" t="str">
        <f t="shared" si="17"/>
        <v/>
      </c>
      <c r="V149" t="str">
        <f t="shared" si="18"/>
        <v/>
      </c>
      <c r="W149" t="str">
        <f t="shared" si="19"/>
        <v/>
      </c>
    </row>
    <row r="150" spans="1:23" x14ac:dyDescent="0.15">
      <c r="A150" s="36">
        <f t="shared" si="21"/>
        <v>142</v>
      </c>
      <c r="B150" s="46"/>
      <c r="C150" s="51"/>
      <c r="D150" s="45"/>
      <c r="E150" s="164"/>
      <c r="F150" s="67" t="str">
        <f>IF(B150="","",VLOOKUP(B150,中学校名!$B$3:$D$120,2,TRUE))</f>
        <v/>
      </c>
      <c r="G150" s="146" t="str">
        <f t="shared" si="20"/>
        <v/>
      </c>
      <c r="H150" s="39"/>
      <c r="I150" s="40"/>
      <c r="J150" s="40"/>
      <c r="K150" s="40"/>
      <c r="L150" s="40"/>
      <c r="M150" s="40"/>
      <c r="N150" s="40"/>
      <c r="O150" s="40"/>
      <c r="Q150" s="93" t="str">
        <f t="shared" si="15"/>
        <v/>
      </c>
      <c r="T150" t="str">
        <f t="shared" si="16"/>
        <v/>
      </c>
      <c r="U150" t="str">
        <f t="shared" si="17"/>
        <v/>
      </c>
      <c r="V150" t="str">
        <f t="shared" si="18"/>
        <v/>
      </c>
      <c r="W150" t="str">
        <f t="shared" si="19"/>
        <v/>
      </c>
    </row>
    <row r="151" spans="1:23" x14ac:dyDescent="0.15">
      <c r="A151" s="36">
        <f t="shared" si="21"/>
        <v>143</v>
      </c>
      <c r="B151" s="46"/>
      <c r="C151" s="51"/>
      <c r="D151" s="45"/>
      <c r="E151" s="164"/>
      <c r="F151" s="67" t="str">
        <f>IF(B151="","",VLOOKUP(B151,中学校名!$B$3:$D$120,2,TRUE))</f>
        <v/>
      </c>
      <c r="G151" s="146" t="str">
        <f t="shared" si="20"/>
        <v/>
      </c>
      <c r="H151" s="39"/>
      <c r="I151" s="40"/>
      <c r="J151" s="40"/>
      <c r="K151" s="40"/>
      <c r="L151" s="40"/>
      <c r="M151" s="40"/>
      <c r="N151" s="40"/>
      <c r="O151" s="40"/>
      <c r="Q151" s="93" t="str">
        <f t="shared" si="15"/>
        <v/>
      </c>
      <c r="T151" t="str">
        <f t="shared" si="16"/>
        <v/>
      </c>
      <c r="U151" t="str">
        <f t="shared" si="17"/>
        <v/>
      </c>
      <c r="V151" t="str">
        <f t="shared" si="18"/>
        <v/>
      </c>
      <c r="W151" t="str">
        <f t="shared" si="19"/>
        <v/>
      </c>
    </row>
    <row r="152" spans="1:23" x14ac:dyDescent="0.15">
      <c r="A152" s="36">
        <f t="shared" si="21"/>
        <v>144</v>
      </c>
      <c r="B152" s="46"/>
      <c r="C152" s="51"/>
      <c r="D152" s="45"/>
      <c r="E152" s="164"/>
      <c r="F152" s="67" t="str">
        <f>IF(B152="","",VLOOKUP(B152,中学校名!$B$3:$D$120,2,TRUE))</f>
        <v/>
      </c>
      <c r="G152" s="146" t="str">
        <f t="shared" si="20"/>
        <v/>
      </c>
      <c r="H152" s="39"/>
      <c r="I152" s="40"/>
      <c r="J152" s="40"/>
      <c r="K152" s="40"/>
      <c r="L152" s="40"/>
      <c r="M152" s="40"/>
      <c r="N152" s="40"/>
      <c r="O152" s="40"/>
      <c r="Q152" s="93" t="str">
        <f t="shared" si="15"/>
        <v/>
      </c>
      <c r="T152" t="str">
        <f t="shared" si="16"/>
        <v/>
      </c>
      <c r="U152" t="str">
        <f t="shared" si="17"/>
        <v/>
      </c>
      <c r="V152" t="str">
        <f t="shared" si="18"/>
        <v/>
      </c>
      <c r="W152" t="str">
        <f t="shared" si="19"/>
        <v/>
      </c>
    </row>
    <row r="153" spans="1:23" x14ac:dyDescent="0.15">
      <c r="A153" s="36">
        <f t="shared" si="21"/>
        <v>145</v>
      </c>
      <c r="B153" s="46"/>
      <c r="C153" s="51"/>
      <c r="D153" s="45"/>
      <c r="E153" s="164"/>
      <c r="F153" s="67" t="str">
        <f>IF(B153="","",VLOOKUP(B153,中学校名!$B$3:$D$120,2,TRUE))</f>
        <v/>
      </c>
      <c r="G153" s="146" t="str">
        <f t="shared" si="20"/>
        <v/>
      </c>
      <c r="H153" s="39"/>
      <c r="I153" s="40"/>
      <c r="J153" s="40"/>
      <c r="K153" s="40"/>
      <c r="L153" s="40"/>
      <c r="M153" s="40"/>
      <c r="N153" s="40"/>
      <c r="O153" s="40"/>
      <c r="Q153" s="93" t="str">
        <f t="shared" si="15"/>
        <v/>
      </c>
      <c r="T153" t="str">
        <f t="shared" si="16"/>
        <v/>
      </c>
      <c r="U153" t="str">
        <f t="shared" si="17"/>
        <v/>
      </c>
      <c r="V153" t="str">
        <f t="shared" si="18"/>
        <v/>
      </c>
      <c r="W153" t="str">
        <f t="shared" si="19"/>
        <v/>
      </c>
    </row>
    <row r="154" spans="1:23" x14ac:dyDescent="0.15">
      <c r="A154" s="36">
        <f t="shared" si="21"/>
        <v>146</v>
      </c>
      <c r="B154" s="46"/>
      <c r="C154" s="51"/>
      <c r="D154" s="45"/>
      <c r="E154" s="164"/>
      <c r="F154" s="67" t="str">
        <f>IF(B154="","",VLOOKUP(B154,中学校名!$B$3:$D$120,2,TRUE))</f>
        <v/>
      </c>
      <c r="G154" s="146" t="str">
        <f t="shared" si="20"/>
        <v/>
      </c>
      <c r="H154" s="39"/>
      <c r="I154" s="40"/>
      <c r="J154" s="40"/>
      <c r="K154" s="40"/>
      <c r="L154" s="40"/>
      <c r="M154" s="40"/>
      <c r="N154" s="40"/>
      <c r="O154" s="40"/>
      <c r="Q154" s="93" t="str">
        <f t="shared" si="15"/>
        <v/>
      </c>
      <c r="T154" t="str">
        <f t="shared" si="16"/>
        <v/>
      </c>
      <c r="U154" t="str">
        <f t="shared" si="17"/>
        <v/>
      </c>
      <c r="V154" t="str">
        <f t="shared" si="18"/>
        <v/>
      </c>
      <c r="W154" t="str">
        <f t="shared" si="19"/>
        <v/>
      </c>
    </row>
    <row r="155" spans="1:23" x14ac:dyDescent="0.15">
      <c r="A155" s="36">
        <f t="shared" si="21"/>
        <v>147</v>
      </c>
      <c r="B155" s="46"/>
      <c r="C155" s="51"/>
      <c r="D155" s="45"/>
      <c r="E155" s="164"/>
      <c r="F155" s="67" t="str">
        <f>IF(B155="","",VLOOKUP(B155,中学校名!$B$3:$D$120,2,TRUE))</f>
        <v/>
      </c>
      <c r="G155" s="146" t="str">
        <f t="shared" si="20"/>
        <v/>
      </c>
      <c r="H155" s="39"/>
      <c r="I155" s="40"/>
      <c r="J155" s="40"/>
      <c r="K155" s="40"/>
      <c r="L155" s="40"/>
      <c r="M155" s="40"/>
      <c r="N155" s="40"/>
      <c r="O155" s="40"/>
      <c r="Q155" s="93" t="str">
        <f t="shared" si="15"/>
        <v/>
      </c>
      <c r="T155" t="str">
        <f t="shared" si="16"/>
        <v/>
      </c>
      <c r="U155" t="str">
        <f t="shared" si="17"/>
        <v/>
      </c>
      <c r="V155" t="str">
        <f t="shared" si="18"/>
        <v/>
      </c>
      <c r="W155" t="str">
        <f t="shared" si="19"/>
        <v/>
      </c>
    </row>
    <row r="156" spans="1:23" x14ac:dyDescent="0.15">
      <c r="A156" s="36">
        <f t="shared" si="21"/>
        <v>148</v>
      </c>
      <c r="B156" s="46"/>
      <c r="C156" s="51"/>
      <c r="D156" s="45"/>
      <c r="E156" s="164"/>
      <c r="F156" s="67" t="str">
        <f>IF(B156="","",VLOOKUP(B156,中学校名!$B$3:$D$120,2,TRUE))</f>
        <v/>
      </c>
      <c r="G156" s="146" t="str">
        <f t="shared" si="20"/>
        <v/>
      </c>
      <c r="H156" s="39"/>
      <c r="I156" s="40"/>
      <c r="J156" s="40"/>
      <c r="K156" s="40"/>
      <c r="L156" s="40"/>
      <c r="M156" s="40"/>
      <c r="N156" s="40"/>
      <c r="O156" s="40"/>
      <c r="Q156" s="93" t="str">
        <f t="shared" si="15"/>
        <v/>
      </c>
      <c r="T156" t="str">
        <f t="shared" si="16"/>
        <v/>
      </c>
      <c r="U156" t="str">
        <f t="shared" si="17"/>
        <v/>
      </c>
      <c r="V156" t="str">
        <f t="shared" si="18"/>
        <v/>
      </c>
      <c r="W156" t="str">
        <f t="shared" si="19"/>
        <v/>
      </c>
    </row>
    <row r="157" spans="1:23" x14ac:dyDescent="0.15">
      <c r="A157" s="36">
        <f t="shared" si="21"/>
        <v>149</v>
      </c>
      <c r="B157" s="46"/>
      <c r="C157" s="51"/>
      <c r="D157" s="45"/>
      <c r="E157" s="164"/>
      <c r="F157" s="67" t="str">
        <f>IF(B157="","",VLOOKUP(B157,中学校名!$B$3:$D$120,2,TRUE))</f>
        <v/>
      </c>
      <c r="G157" s="146" t="str">
        <f t="shared" si="20"/>
        <v/>
      </c>
      <c r="H157" s="39"/>
      <c r="I157" s="40"/>
      <c r="J157" s="40"/>
      <c r="K157" s="40"/>
      <c r="L157" s="40"/>
      <c r="M157" s="40"/>
      <c r="N157" s="40"/>
      <c r="O157" s="40"/>
      <c r="Q157" s="93" t="str">
        <f t="shared" si="15"/>
        <v/>
      </c>
      <c r="T157" t="str">
        <f t="shared" si="16"/>
        <v/>
      </c>
      <c r="U157" t="str">
        <f t="shared" si="17"/>
        <v/>
      </c>
      <c r="V157" t="str">
        <f t="shared" si="18"/>
        <v/>
      </c>
      <c r="W157" t="str">
        <f t="shared" si="19"/>
        <v/>
      </c>
    </row>
    <row r="158" spans="1:23" x14ac:dyDescent="0.15">
      <c r="A158" s="36">
        <f t="shared" si="21"/>
        <v>150</v>
      </c>
      <c r="B158" s="49"/>
      <c r="C158" s="52"/>
      <c r="D158" s="47"/>
      <c r="E158" s="165"/>
      <c r="F158" s="68" t="str">
        <f>IF(B158="","",VLOOKUP(B158,中学校名!$B$3:$D$120,2,TRUE))</f>
        <v/>
      </c>
      <c r="G158" s="149" t="str">
        <f t="shared" si="20"/>
        <v/>
      </c>
      <c r="H158" s="63"/>
      <c r="I158" s="64"/>
      <c r="J158" s="64"/>
      <c r="K158" s="64"/>
      <c r="L158" s="64"/>
      <c r="M158" s="64"/>
      <c r="N158" s="64"/>
      <c r="O158" s="64"/>
      <c r="Q158" s="93" t="str">
        <f t="shared" si="15"/>
        <v/>
      </c>
      <c r="T158" t="str">
        <f t="shared" si="16"/>
        <v/>
      </c>
      <c r="U158" t="str">
        <f t="shared" si="17"/>
        <v/>
      </c>
      <c r="V158" t="str">
        <f t="shared" si="18"/>
        <v/>
      </c>
      <c r="W158" t="str">
        <f t="shared" si="19"/>
        <v/>
      </c>
    </row>
    <row r="159" spans="1:23" x14ac:dyDescent="0.15">
      <c r="A159" s="36">
        <f t="shared" si="21"/>
        <v>151</v>
      </c>
      <c r="B159" s="56"/>
      <c r="C159" s="57"/>
      <c r="D159" s="58"/>
      <c r="E159" s="166"/>
      <c r="F159" s="70" t="str">
        <f>IF(B159="","",VLOOKUP(B159,中学校名!$B$3:$D$120,2,TRUE))</f>
        <v/>
      </c>
      <c r="G159" s="148" t="str">
        <f t="shared" si="20"/>
        <v/>
      </c>
      <c r="H159" s="61"/>
      <c r="I159" s="62"/>
      <c r="J159" s="62"/>
      <c r="K159" s="62"/>
      <c r="L159" s="62"/>
      <c r="M159" s="62"/>
      <c r="N159" s="62"/>
      <c r="O159" s="62"/>
      <c r="Q159" s="93" t="str">
        <f t="shared" si="15"/>
        <v/>
      </c>
      <c r="T159" t="str">
        <f t="shared" si="16"/>
        <v/>
      </c>
      <c r="U159" t="str">
        <f t="shared" si="17"/>
        <v/>
      </c>
      <c r="V159" t="str">
        <f t="shared" si="18"/>
        <v/>
      </c>
      <c r="W159" t="str">
        <f t="shared" si="19"/>
        <v/>
      </c>
    </row>
    <row r="160" spans="1:23" x14ac:dyDescent="0.15">
      <c r="A160" s="36">
        <f t="shared" si="21"/>
        <v>152</v>
      </c>
      <c r="B160" s="46"/>
      <c r="C160" s="51"/>
      <c r="D160" s="45"/>
      <c r="E160" s="164"/>
      <c r="F160" s="67" t="str">
        <f>IF(B160="","",VLOOKUP(B160,中学校名!$B$3:$D$120,2,TRUE))</f>
        <v/>
      </c>
      <c r="G160" s="146" t="str">
        <f t="shared" si="20"/>
        <v/>
      </c>
      <c r="H160" s="39"/>
      <c r="I160" s="40"/>
      <c r="J160" s="40"/>
      <c r="K160" s="40"/>
      <c r="L160" s="40"/>
      <c r="M160" s="40"/>
      <c r="N160" s="40"/>
      <c r="O160" s="40"/>
      <c r="Q160" s="93" t="str">
        <f t="shared" si="15"/>
        <v/>
      </c>
      <c r="T160" t="str">
        <f t="shared" si="16"/>
        <v/>
      </c>
      <c r="U160" t="str">
        <f t="shared" si="17"/>
        <v/>
      </c>
      <c r="V160" t="str">
        <f t="shared" si="18"/>
        <v/>
      </c>
      <c r="W160" t="str">
        <f t="shared" si="19"/>
        <v/>
      </c>
    </row>
    <row r="161" spans="1:23" x14ac:dyDescent="0.15">
      <c r="A161" s="36">
        <f t="shared" si="21"/>
        <v>153</v>
      </c>
      <c r="B161" s="46"/>
      <c r="C161" s="51"/>
      <c r="D161" s="45"/>
      <c r="E161" s="164"/>
      <c r="F161" s="67" t="str">
        <f>IF(B161="","",VLOOKUP(B161,中学校名!$B$3:$D$120,2,TRUE))</f>
        <v/>
      </c>
      <c r="G161" s="146" t="str">
        <f t="shared" si="20"/>
        <v/>
      </c>
      <c r="H161" s="39"/>
      <c r="I161" s="40"/>
      <c r="J161" s="40"/>
      <c r="K161" s="40"/>
      <c r="L161" s="40"/>
      <c r="M161" s="40"/>
      <c r="N161" s="40"/>
      <c r="O161" s="40"/>
      <c r="Q161" s="93" t="str">
        <f t="shared" si="15"/>
        <v/>
      </c>
      <c r="T161" t="str">
        <f t="shared" si="16"/>
        <v/>
      </c>
      <c r="U161" t="str">
        <f t="shared" si="17"/>
        <v/>
      </c>
      <c r="V161" t="str">
        <f t="shared" si="18"/>
        <v/>
      </c>
      <c r="W161" t="str">
        <f t="shared" si="19"/>
        <v/>
      </c>
    </row>
    <row r="162" spans="1:23" x14ac:dyDescent="0.15">
      <c r="A162" s="36">
        <f t="shared" si="21"/>
        <v>154</v>
      </c>
      <c r="B162" s="46"/>
      <c r="C162" s="51"/>
      <c r="D162" s="45"/>
      <c r="E162" s="164"/>
      <c r="F162" s="67" t="str">
        <f>IF(B162="","",VLOOKUP(B162,中学校名!$B$3:$D$120,2,TRUE))</f>
        <v/>
      </c>
      <c r="G162" s="146" t="str">
        <f t="shared" si="20"/>
        <v/>
      </c>
      <c r="H162" s="39"/>
      <c r="I162" s="40"/>
      <c r="J162" s="40"/>
      <c r="K162" s="40"/>
      <c r="L162" s="40"/>
      <c r="M162" s="40"/>
      <c r="N162" s="40"/>
      <c r="O162" s="40"/>
      <c r="Q162" s="93" t="str">
        <f t="shared" si="15"/>
        <v/>
      </c>
      <c r="T162" t="str">
        <f t="shared" si="16"/>
        <v/>
      </c>
      <c r="U162" t="str">
        <f t="shared" si="17"/>
        <v/>
      </c>
      <c r="V162" t="str">
        <f t="shared" si="18"/>
        <v/>
      </c>
      <c r="W162" t="str">
        <f t="shared" si="19"/>
        <v/>
      </c>
    </row>
    <row r="163" spans="1:23" x14ac:dyDescent="0.15">
      <c r="A163" s="36">
        <f t="shared" si="21"/>
        <v>155</v>
      </c>
      <c r="B163" s="46"/>
      <c r="C163" s="51"/>
      <c r="D163" s="45"/>
      <c r="E163" s="164"/>
      <c r="F163" s="67" t="str">
        <f>IF(B163="","",VLOOKUP(B163,中学校名!$B$3:$D$120,2,TRUE))</f>
        <v/>
      </c>
      <c r="G163" s="146" t="str">
        <f t="shared" si="20"/>
        <v/>
      </c>
      <c r="H163" s="39"/>
      <c r="I163" s="40"/>
      <c r="J163" s="40"/>
      <c r="K163" s="40"/>
      <c r="L163" s="40"/>
      <c r="M163" s="40"/>
      <c r="N163" s="40"/>
      <c r="O163" s="40"/>
      <c r="Q163" s="93" t="str">
        <f t="shared" si="15"/>
        <v/>
      </c>
      <c r="T163" t="str">
        <f t="shared" si="16"/>
        <v/>
      </c>
      <c r="U163" t="str">
        <f t="shared" si="17"/>
        <v/>
      </c>
      <c r="V163" t="str">
        <f t="shared" si="18"/>
        <v/>
      </c>
      <c r="W163" t="str">
        <f t="shared" si="19"/>
        <v/>
      </c>
    </row>
    <row r="164" spans="1:23" x14ac:dyDescent="0.15">
      <c r="A164" s="36">
        <f t="shared" si="21"/>
        <v>156</v>
      </c>
      <c r="B164" s="46"/>
      <c r="C164" s="51"/>
      <c r="D164" s="45"/>
      <c r="E164" s="164"/>
      <c r="F164" s="67" t="str">
        <f>IF(B164="","",VLOOKUP(B164,中学校名!$B$3:$D$120,2,TRUE))</f>
        <v/>
      </c>
      <c r="G164" s="146" t="str">
        <f t="shared" si="20"/>
        <v/>
      </c>
      <c r="H164" s="39"/>
      <c r="I164" s="40"/>
      <c r="J164" s="40"/>
      <c r="K164" s="40"/>
      <c r="L164" s="40"/>
      <c r="M164" s="40"/>
      <c r="N164" s="40"/>
      <c r="O164" s="40"/>
      <c r="Q164" s="93" t="str">
        <f t="shared" si="15"/>
        <v/>
      </c>
      <c r="T164" t="str">
        <f t="shared" si="16"/>
        <v/>
      </c>
      <c r="U164" t="str">
        <f t="shared" si="17"/>
        <v/>
      </c>
      <c r="V164" t="str">
        <f t="shared" si="18"/>
        <v/>
      </c>
      <c r="W164" t="str">
        <f t="shared" si="19"/>
        <v/>
      </c>
    </row>
    <row r="165" spans="1:23" x14ac:dyDescent="0.15">
      <c r="A165" s="36">
        <f t="shared" si="21"/>
        <v>157</v>
      </c>
      <c r="B165" s="46"/>
      <c r="C165" s="51"/>
      <c r="D165" s="45"/>
      <c r="E165" s="164"/>
      <c r="F165" s="67" t="str">
        <f>IF(B165="","",VLOOKUP(B165,中学校名!$B$3:$D$120,2,TRUE))</f>
        <v/>
      </c>
      <c r="G165" s="146" t="str">
        <f t="shared" si="20"/>
        <v/>
      </c>
      <c r="H165" s="39"/>
      <c r="I165" s="40"/>
      <c r="J165" s="40"/>
      <c r="K165" s="40"/>
      <c r="L165" s="40"/>
      <c r="M165" s="40"/>
      <c r="N165" s="40"/>
      <c r="O165" s="40"/>
      <c r="Q165" s="93" t="str">
        <f t="shared" si="15"/>
        <v/>
      </c>
      <c r="T165" t="str">
        <f t="shared" si="16"/>
        <v/>
      </c>
      <c r="U165" t="str">
        <f t="shared" si="17"/>
        <v/>
      </c>
      <c r="V165" t="str">
        <f t="shared" si="18"/>
        <v/>
      </c>
      <c r="W165" t="str">
        <f t="shared" si="19"/>
        <v/>
      </c>
    </row>
    <row r="166" spans="1:23" x14ac:dyDescent="0.15">
      <c r="A166" s="36">
        <f t="shared" si="21"/>
        <v>158</v>
      </c>
      <c r="B166" s="46"/>
      <c r="C166" s="51"/>
      <c r="D166" s="45"/>
      <c r="E166" s="164"/>
      <c r="F166" s="67" t="str">
        <f>IF(B166="","",VLOOKUP(B166,中学校名!$B$3:$D$120,2,TRUE))</f>
        <v/>
      </c>
      <c r="G166" s="146" t="str">
        <f t="shared" si="20"/>
        <v/>
      </c>
      <c r="H166" s="39"/>
      <c r="I166" s="40"/>
      <c r="J166" s="40"/>
      <c r="K166" s="40"/>
      <c r="L166" s="40"/>
      <c r="M166" s="40"/>
      <c r="N166" s="40"/>
      <c r="O166" s="40"/>
      <c r="Q166" s="93" t="str">
        <f t="shared" si="15"/>
        <v/>
      </c>
      <c r="T166" t="str">
        <f t="shared" si="16"/>
        <v/>
      </c>
      <c r="U166" t="str">
        <f t="shared" si="17"/>
        <v/>
      </c>
      <c r="V166" t="str">
        <f t="shared" si="18"/>
        <v/>
      </c>
      <c r="W166" t="str">
        <f t="shared" si="19"/>
        <v/>
      </c>
    </row>
    <row r="167" spans="1:23" x14ac:dyDescent="0.15">
      <c r="A167" s="36">
        <f t="shared" si="21"/>
        <v>159</v>
      </c>
      <c r="B167" s="46"/>
      <c r="C167" s="51"/>
      <c r="D167" s="45"/>
      <c r="E167" s="164"/>
      <c r="F167" s="67" t="str">
        <f>IF(B167="","",VLOOKUP(B167,中学校名!$B$3:$D$120,2,TRUE))</f>
        <v/>
      </c>
      <c r="G167" s="146" t="str">
        <f t="shared" si="20"/>
        <v/>
      </c>
      <c r="H167" s="39"/>
      <c r="I167" s="40"/>
      <c r="J167" s="40"/>
      <c r="K167" s="40"/>
      <c r="L167" s="40"/>
      <c r="M167" s="40"/>
      <c r="N167" s="40"/>
      <c r="O167" s="40"/>
      <c r="Q167" s="93" t="str">
        <f t="shared" si="15"/>
        <v/>
      </c>
      <c r="T167" t="str">
        <f t="shared" si="16"/>
        <v/>
      </c>
      <c r="U167" t="str">
        <f t="shared" si="17"/>
        <v/>
      </c>
      <c r="V167" t="str">
        <f t="shared" si="18"/>
        <v/>
      </c>
      <c r="W167" t="str">
        <f t="shared" si="19"/>
        <v/>
      </c>
    </row>
    <row r="168" spans="1:23" x14ac:dyDescent="0.15">
      <c r="A168" s="36">
        <f t="shared" si="21"/>
        <v>160</v>
      </c>
      <c r="B168" s="53"/>
      <c r="C168" s="54"/>
      <c r="D168" s="55"/>
      <c r="E168" s="167"/>
      <c r="F168" s="69" t="str">
        <f>IF(B168="","",VLOOKUP(B168,中学校名!$B$3:$D$120,2,TRUE))</f>
        <v/>
      </c>
      <c r="G168" s="147" t="str">
        <f t="shared" si="20"/>
        <v/>
      </c>
      <c r="H168" s="59"/>
      <c r="I168" s="60"/>
      <c r="J168" s="60"/>
      <c r="K168" s="60"/>
      <c r="L168" s="60"/>
      <c r="M168" s="60"/>
      <c r="N168" s="60"/>
      <c r="O168" s="60"/>
      <c r="Q168" s="93" t="str">
        <f t="shared" si="15"/>
        <v/>
      </c>
      <c r="T168" t="str">
        <f t="shared" si="16"/>
        <v/>
      </c>
      <c r="U168" t="str">
        <f t="shared" si="17"/>
        <v/>
      </c>
      <c r="V168" t="str">
        <f t="shared" si="18"/>
        <v/>
      </c>
      <c r="W168" t="str">
        <f t="shared" si="19"/>
        <v/>
      </c>
    </row>
    <row r="169" spans="1:23" x14ac:dyDescent="0.15">
      <c r="A169" s="36">
        <f t="shared" si="21"/>
        <v>161</v>
      </c>
      <c r="B169" s="48"/>
      <c r="C169" s="50"/>
      <c r="D169" s="44"/>
      <c r="E169" s="163"/>
      <c r="F169" s="66" t="str">
        <f>IF(B169="","",VLOOKUP(B169,中学校名!$B$3:$D$120,2,TRUE))</f>
        <v/>
      </c>
      <c r="G169" s="145" t="str">
        <f t="shared" si="20"/>
        <v/>
      </c>
      <c r="H169" s="37"/>
      <c r="I169" s="38"/>
      <c r="J169" s="38"/>
      <c r="K169" s="38"/>
      <c r="L169" s="38"/>
      <c r="M169" s="38"/>
      <c r="N169" s="38"/>
      <c r="O169" s="38"/>
      <c r="Q169" s="93" t="str">
        <f t="shared" si="15"/>
        <v/>
      </c>
      <c r="T169" t="str">
        <f t="shared" si="16"/>
        <v/>
      </c>
      <c r="U169" t="str">
        <f t="shared" si="17"/>
        <v/>
      </c>
      <c r="V169" t="str">
        <f t="shared" si="18"/>
        <v/>
      </c>
      <c r="W169" t="str">
        <f t="shared" si="19"/>
        <v/>
      </c>
    </row>
    <row r="170" spans="1:23" x14ac:dyDescent="0.15">
      <c r="A170" s="36">
        <f t="shared" si="21"/>
        <v>162</v>
      </c>
      <c r="B170" s="46"/>
      <c r="C170" s="51"/>
      <c r="D170" s="45"/>
      <c r="E170" s="164"/>
      <c r="F170" s="67" t="str">
        <f>IF(B170="","",VLOOKUP(B170,中学校名!$B$3:$D$120,2,TRUE))</f>
        <v/>
      </c>
      <c r="G170" s="146" t="str">
        <f t="shared" si="20"/>
        <v/>
      </c>
      <c r="H170" s="39"/>
      <c r="I170" s="40"/>
      <c r="J170" s="40"/>
      <c r="K170" s="40"/>
      <c r="L170" s="40"/>
      <c r="M170" s="40"/>
      <c r="N170" s="40"/>
      <c r="O170" s="40"/>
      <c r="Q170" s="93" t="str">
        <f t="shared" si="15"/>
        <v/>
      </c>
      <c r="T170" t="str">
        <f t="shared" si="16"/>
        <v/>
      </c>
      <c r="U170" t="str">
        <f t="shared" si="17"/>
        <v/>
      </c>
      <c r="V170" t="str">
        <f t="shared" si="18"/>
        <v/>
      </c>
      <c r="W170" t="str">
        <f t="shared" si="19"/>
        <v/>
      </c>
    </row>
    <row r="171" spans="1:23" x14ac:dyDescent="0.15">
      <c r="A171" s="36">
        <f t="shared" si="21"/>
        <v>163</v>
      </c>
      <c r="B171" s="46"/>
      <c r="C171" s="51"/>
      <c r="D171" s="45"/>
      <c r="E171" s="164"/>
      <c r="F171" s="67" t="str">
        <f>IF(B171="","",VLOOKUP(B171,中学校名!$B$3:$D$120,2,TRUE))</f>
        <v/>
      </c>
      <c r="G171" s="146" t="str">
        <f t="shared" si="20"/>
        <v/>
      </c>
      <c r="H171" s="39"/>
      <c r="I171" s="40"/>
      <c r="J171" s="40"/>
      <c r="K171" s="40"/>
      <c r="L171" s="40"/>
      <c r="M171" s="40"/>
      <c r="N171" s="40"/>
      <c r="O171" s="40"/>
      <c r="Q171" s="93" t="str">
        <f t="shared" si="15"/>
        <v/>
      </c>
      <c r="T171" t="str">
        <f t="shared" si="16"/>
        <v/>
      </c>
      <c r="U171" t="str">
        <f t="shared" si="17"/>
        <v/>
      </c>
      <c r="V171" t="str">
        <f t="shared" si="18"/>
        <v/>
      </c>
      <c r="W171" t="str">
        <f t="shared" si="19"/>
        <v/>
      </c>
    </row>
    <row r="172" spans="1:23" x14ac:dyDescent="0.15">
      <c r="A172" s="36">
        <f t="shared" si="21"/>
        <v>164</v>
      </c>
      <c r="B172" s="46"/>
      <c r="C172" s="51"/>
      <c r="D172" s="45"/>
      <c r="E172" s="164"/>
      <c r="F172" s="67" t="str">
        <f>IF(B172="","",VLOOKUP(B172,中学校名!$B$3:$D$120,2,TRUE))</f>
        <v/>
      </c>
      <c r="G172" s="146" t="str">
        <f t="shared" si="20"/>
        <v/>
      </c>
      <c r="H172" s="39"/>
      <c r="I172" s="40"/>
      <c r="J172" s="40"/>
      <c r="K172" s="40"/>
      <c r="L172" s="40"/>
      <c r="M172" s="40"/>
      <c r="N172" s="40"/>
      <c r="O172" s="40"/>
      <c r="Q172" s="93" t="str">
        <f t="shared" si="15"/>
        <v/>
      </c>
      <c r="T172" t="str">
        <f t="shared" si="16"/>
        <v/>
      </c>
      <c r="U172" t="str">
        <f t="shared" si="17"/>
        <v/>
      </c>
      <c r="V172" t="str">
        <f t="shared" si="18"/>
        <v/>
      </c>
      <c r="W172" t="str">
        <f t="shared" si="19"/>
        <v/>
      </c>
    </row>
    <row r="173" spans="1:23" x14ac:dyDescent="0.15">
      <c r="A173" s="36">
        <f t="shared" si="21"/>
        <v>165</v>
      </c>
      <c r="B173" s="46"/>
      <c r="C173" s="51"/>
      <c r="D173" s="45"/>
      <c r="E173" s="164"/>
      <c r="F173" s="67" t="str">
        <f>IF(B173="","",VLOOKUP(B173,中学校名!$B$3:$D$120,2,TRUE))</f>
        <v/>
      </c>
      <c r="G173" s="146" t="str">
        <f t="shared" si="20"/>
        <v/>
      </c>
      <c r="H173" s="39"/>
      <c r="I173" s="40"/>
      <c r="J173" s="40"/>
      <c r="K173" s="40"/>
      <c r="L173" s="40"/>
      <c r="M173" s="40"/>
      <c r="N173" s="40"/>
      <c r="O173" s="40"/>
      <c r="Q173" s="93" t="str">
        <f t="shared" si="15"/>
        <v/>
      </c>
      <c r="T173" t="str">
        <f t="shared" si="16"/>
        <v/>
      </c>
      <c r="U173" t="str">
        <f t="shared" si="17"/>
        <v/>
      </c>
      <c r="V173" t="str">
        <f t="shared" si="18"/>
        <v/>
      </c>
      <c r="W173" t="str">
        <f t="shared" si="19"/>
        <v/>
      </c>
    </row>
    <row r="174" spans="1:23" x14ac:dyDescent="0.15">
      <c r="A174" s="36">
        <f t="shared" si="21"/>
        <v>166</v>
      </c>
      <c r="B174" s="46"/>
      <c r="C174" s="51"/>
      <c r="D174" s="45"/>
      <c r="E174" s="164"/>
      <c r="F174" s="67" t="str">
        <f>IF(B174="","",VLOOKUP(B174,中学校名!$B$3:$D$120,2,TRUE))</f>
        <v/>
      </c>
      <c r="G174" s="146" t="str">
        <f t="shared" si="20"/>
        <v/>
      </c>
      <c r="H174" s="39"/>
      <c r="I174" s="40"/>
      <c r="J174" s="40"/>
      <c r="K174" s="40"/>
      <c r="L174" s="40"/>
      <c r="M174" s="40"/>
      <c r="N174" s="40"/>
      <c r="O174" s="40"/>
      <c r="Q174" s="93" t="str">
        <f t="shared" si="15"/>
        <v/>
      </c>
      <c r="T174" t="str">
        <f t="shared" si="16"/>
        <v/>
      </c>
      <c r="U174" t="str">
        <f t="shared" si="17"/>
        <v/>
      </c>
      <c r="V174" t="str">
        <f t="shared" si="18"/>
        <v/>
      </c>
      <c r="W174" t="str">
        <f t="shared" si="19"/>
        <v/>
      </c>
    </row>
    <row r="175" spans="1:23" x14ac:dyDescent="0.15">
      <c r="A175" s="36">
        <f t="shared" si="21"/>
        <v>167</v>
      </c>
      <c r="B175" s="46"/>
      <c r="C175" s="51"/>
      <c r="D175" s="45"/>
      <c r="E175" s="164"/>
      <c r="F175" s="67" t="str">
        <f>IF(B175="","",VLOOKUP(B175,中学校名!$B$3:$D$120,2,TRUE))</f>
        <v/>
      </c>
      <c r="G175" s="146" t="str">
        <f t="shared" si="20"/>
        <v/>
      </c>
      <c r="H175" s="39"/>
      <c r="I175" s="40"/>
      <c r="J175" s="40"/>
      <c r="K175" s="40"/>
      <c r="L175" s="40"/>
      <c r="M175" s="40"/>
      <c r="N175" s="40"/>
      <c r="O175" s="40"/>
      <c r="Q175" s="93" t="str">
        <f t="shared" si="15"/>
        <v/>
      </c>
      <c r="T175" t="str">
        <f t="shared" si="16"/>
        <v/>
      </c>
      <c r="U175" t="str">
        <f t="shared" si="17"/>
        <v/>
      </c>
      <c r="V175" t="str">
        <f t="shared" si="18"/>
        <v/>
      </c>
      <c r="W175" t="str">
        <f t="shared" si="19"/>
        <v/>
      </c>
    </row>
    <row r="176" spans="1:23" x14ac:dyDescent="0.15">
      <c r="A176" s="36">
        <f t="shared" si="21"/>
        <v>168</v>
      </c>
      <c r="B176" s="46"/>
      <c r="C176" s="51"/>
      <c r="D176" s="45"/>
      <c r="E176" s="164"/>
      <c r="F176" s="67" t="str">
        <f>IF(B176="","",VLOOKUP(B176,中学校名!$B$3:$D$120,2,TRUE))</f>
        <v/>
      </c>
      <c r="G176" s="146" t="str">
        <f t="shared" si="20"/>
        <v/>
      </c>
      <c r="H176" s="39"/>
      <c r="I176" s="40"/>
      <c r="J176" s="40"/>
      <c r="K176" s="40"/>
      <c r="L176" s="40"/>
      <c r="M176" s="40"/>
      <c r="N176" s="40"/>
      <c r="O176" s="40"/>
      <c r="Q176" s="93" t="str">
        <f t="shared" si="15"/>
        <v/>
      </c>
      <c r="T176" t="str">
        <f t="shared" si="16"/>
        <v/>
      </c>
      <c r="U176" t="str">
        <f t="shared" si="17"/>
        <v/>
      </c>
      <c r="V176" t="str">
        <f t="shared" si="18"/>
        <v/>
      </c>
      <c r="W176" t="str">
        <f t="shared" si="19"/>
        <v/>
      </c>
    </row>
    <row r="177" spans="1:23" x14ac:dyDescent="0.15">
      <c r="A177" s="36">
        <f t="shared" si="21"/>
        <v>169</v>
      </c>
      <c r="B177" s="46"/>
      <c r="C177" s="51"/>
      <c r="D177" s="45"/>
      <c r="E177" s="164"/>
      <c r="F177" s="67" t="str">
        <f>IF(B177="","",VLOOKUP(B177,中学校名!$B$3:$D$120,2,TRUE))</f>
        <v/>
      </c>
      <c r="G177" s="146" t="str">
        <f t="shared" si="20"/>
        <v/>
      </c>
      <c r="H177" s="39"/>
      <c r="I177" s="40"/>
      <c r="J177" s="40"/>
      <c r="K177" s="40"/>
      <c r="L177" s="40"/>
      <c r="M177" s="40"/>
      <c r="N177" s="40"/>
      <c r="O177" s="40"/>
      <c r="Q177" s="93" t="str">
        <f t="shared" si="15"/>
        <v/>
      </c>
      <c r="T177" t="str">
        <f t="shared" si="16"/>
        <v/>
      </c>
      <c r="U177" t="str">
        <f t="shared" si="17"/>
        <v/>
      </c>
      <c r="V177" t="str">
        <f t="shared" si="18"/>
        <v/>
      </c>
      <c r="W177" t="str">
        <f t="shared" si="19"/>
        <v/>
      </c>
    </row>
    <row r="178" spans="1:23" x14ac:dyDescent="0.15">
      <c r="A178" s="36">
        <f t="shared" si="21"/>
        <v>170</v>
      </c>
      <c r="B178" s="49"/>
      <c r="C178" s="52"/>
      <c r="D178" s="47"/>
      <c r="E178" s="165"/>
      <c r="F178" s="68" t="str">
        <f>IF(B178="","",VLOOKUP(B178,中学校名!$B$3:$D$120,2,TRUE))</f>
        <v/>
      </c>
      <c r="G178" s="149" t="str">
        <f t="shared" si="20"/>
        <v/>
      </c>
      <c r="H178" s="63"/>
      <c r="I178" s="64"/>
      <c r="J178" s="64"/>
      <c r="K178" s="64"/>
      <c r="L178" s="64"/>
      <c r="M178" s="64"/>
      <c r="N178" s="64"/>
      <c r="O178" s="64"/>
      <c r="Q178" s="93" t="str">
        <f t="shared" si="15"/>
        <v/>
      </c>
      <c r="T178" t="str">
        <f t="shared" si="16"/>
        <v/>
      </c>
      <c r="U178" t="str">
        <f t="shared" si="17"/>
        <v/>
      </c>
      <c r="V178" t="str">
        <f t="shared" si="18"/>
        <v/>
      </c>
      <c r="W178" t="str">
        <f t="shared" si="19"/>
        <v/>
      </c>
    </row>
    <row r="179" spans="1:23" x14ac:dyDescent="0.15">
      <c r="A179" s="36">
        <f t="shared" si="21"/>
        <v>171</v>
      </c>
      <c r="B179" s="56"/>
      <c r="C179" s="57"/>
      <c r="D179" s="58"/>
      <c r="E179" s="166"/>
      <c r="F179" s="70" t="str">
        <f>IF(B179="","",VLOOKUP(B179,中学校名!$B$3:$D$120,2,TRUE))</f>
        <v/>
      </c>
      <c r="G179" s="148" t="str">
        <f t="shared" si="20"/>
        <v/>
      </c>
      <c r="H179" s="61"/>
      <c r="I179" s="62"/>
      <c r="J179" s="62"/>
      <c r="K179" s="62"/>
      <c r="L179" s="62"/>
      <c r="M179" s="62"/>
      <c r="N179" s="62"/>
      <c r="O179" s="62"/>
      <c r="Q179" s="93" t="str">
        <f t="shared" si="15"/>
        <v/>
      </c>
      <c r="T179" t="str">
        <f t="shared" si="16"/>
        <v/>
      </c>
      <c r="U179" t="str">
        <f t="shared" si="17"/>
        <v/>
      </c>
      <c r="V179" t="str">
        <f t="shared" si="18"/>
        <v/>
      </c>
      <c r="W179" t="str">
        <f t="shared" si="19"/>
        <v/>
      </c>
    </row>
    <row r="180" spans="1:23" x14ac:dyDescent="0.15">
      <c r="A180" s="36">
        <f t="shared" si="21"/>
        <v>172</v>
      </c>
      <c r="B180" s="46"/>
      <c r="C180" s="51"/>
      <c r="D180" s="45"/>
      <c r="E180" s="164"/>
      <c r="F180" s="67" t="str">
        <f>IF(B180="","",VLOOKUP(B180,中学校名!$B$3:$D$120,2,TRUE))</f>
        <v/>
      </c>
      <c r="G180" s="146" t="str">
        <f t="shared" si="20"/>
        <v/>
      </c>
      <c r="H180" s="39"/>
      <c r="I180" s="40"/>
      <c r="J180" s="40"/>
      <c r="K180" s="40"/>
      <c r="L180" s="40"/>
      <c r="M180" s="40"/>
      <c r="N180" s="40"/>
      <c r="O180" s="40"/>
      <c r="Q180" s="93" t="str">
        <f t="shared" si="15"/>
        <v/>
      </c>
      <c r="T180" t="str">
        <f t="shared" si="16"/>
        <v/>
      </c>
      <c r="U180" t="str">
        <f t="shared" si="17"/>
        <v/>
      </c>
      <c r="V180" t="str">
        <f t="shared" si="18"/>
        <v/>
      </c>
      <c r="W180" t="str">
        <f t="shared" si="19"/>
        <v/>
      </c>
    </row>
    <row r="181" spans="1:23" x14ac:dyDescent="0.15">
      <c r="A181" s="36">
        <f t="shared" si="21"/>
        <v>173</v>
      </c>
      <c r="B181" s="46"/>
      <c r="C181" s="51"/>
      <c r="D181" s="45"/>
      <c r="E181" s="164"/>
      <c r="F181" s="67" t="str">
        <f>IF(B181="","",VLOOKUP(B181,中学校名!$B$3:$D$120,2,TRUE))</f>
        <v/>
      </c>
      <c r="G181" s="146" t="str">
        <f t="shared" si="20"/>
        <v/>
      </c>
      <c r="H181" s="39"/>
      <c r="I181" s="40"/>
      <c r="J181" s="40"/>
      <c r="K181" s="40"/>
      <c r="L181" s="40"/>
      <c r="M181" s="40"/>
      <c r="N181" s="40"/>
      <c r="O181" s="40"/>
      <c r="Q181" s="93" t="str">
        <f t="shared" si="15"/>
        <v/>
      </c>
      <c r="T181" t="str">
        <f t="shared" si="16"/>
        <v/>
      </c>
      <c r="U181" t="str">
        <f t="shared" si="17"/>
        <v/>
      </c>
      <c r="V181" t="str">
        <f t="shared" si="18"/>
        <v/>
      </c>
      <c r="W181" t="str">
        <f t="shared" si="19"/>
        <v/>
      </c>
    </row>
    <row r="182" spans="1:23" x14ac:dyDescent="0.15">
      <c r="A182" s="36">
        <f t="shared" si="21"/>
        <v>174</v>
      </c>
      <c r="B182" s="46"/>
      <c r="C182" s="51"/>
      <c r="D182" s="45"/>
      <c r="E182" s="164"/>
      <c r="F182" s="67" t="str">
        <f>IF(B182="","",VLOOKUP(B182,中学校名!$B$3:$D$120,2,TRUE))</f>
        <v/>
      </c>
      <c r="G182" s="146" t="str">
        <f t="shared" si="20"/>
        <v/>
      </c>
      <c r="H182" s="39"/>
      <c r="I182" s="40"/>
      <c r="J182" s="40"/>
      <c r="K182" s="40"/>
      <c r="L182" s="40"/>
      <c r="M182" s="40"/>
      <c r="N182" s="40"/>
      <c r="O182" s="40"/>
      <c r="Q182" s="93" t="str">
        <f t="shared" si="15"/>
        <v/>
      </c>
      <c r="T182" t="str">
        <f t="shared" si="16"/>
        <v/>
      </c>
      <c r="U182" t="str">
        <f t="shared" si="17"/>
        <v/>
      </c>
      <c r="V182" t="str">
        <f t="shared" si="18"/>
        <v/>
      </c>
      <c r="W182" t="str">
        <f t="shared" si="19"/>
        <v/>
      </c>
    </row>
    <row r="183" spans="1:23" x14ac:dyDescent="0.15">
      <c r="A183" s="36">
        <f t="shared" si="21"/>
        <v>175</v>
      </c>
      <c r="B183" s="46"/>
      <c r="C183" s="51"/>
      <c r="D183" s="45"/>
      <c r="E183" s="164"/>
      <c r="F183" s="67" t="str">
        <f>IF(B183="","",VLOOKUP(B183,中学校名!$B$3:$D$120,2,TRUE))</f>
        <v/>
      </c>
      <c r="G183" s="146" t="str">
        <f t="shared" si="20"/>
        <v/>
      </c>
      <c r="H183" s="39"/>
      <c r="I183" s="40"/>
      <c r="J183" s="40"/>
      <c r="K183" s="40"/>
      <c r="L183" s="40"/>
      <c r="M183" s="40"/>
      <c r="N183" s="40"/>
      <c r="O183" s="40"/>
      <c r="Q183" s="93" t="str">
        <f t="shared" si="15"/>
        <v/>
      </c>
      <c r="T183" t="str">
        <f t="shared" si="16"/>
        <v/>
      </c>
      <c r="U183" t="str">
        <f t="shared" si="17"/>
        <v/>
      </c>
      <c r="V183" t="str">
        <f t="shared" si="18"/>
        <v/>
      </c>
      <c r="W183" t="str">
        <f t="shared" si="19"/>
        <v/>
      </c>
    </row>
    <row r="184" spans="1:23" x14ac:dyDescent="0.15">
      <c r="A184" s="36">
        <f t="shared" si="21"/>
        <v>176</v>
      </c>
      <c r="B184" s="46"/>
      <c r="C184" s="51"/>
      <c r="D184" s="45"/>
      <c r="E184" s="164"/>
      <c r="F184" s="67" t="str">
        <f>IF(B184="","",VLOOKUP(B184,中学校名!$B$3:$D$120,2,TRUE))</f>
        <v/>
      </c>
      <c r="G184" s="146" t="str">
        <f t="shared" si="20"/>
        <v/>
      </c>
      <c r="H184" s="39"/>
      <c r="I184" s="40"/>
      <c r="J184" s="40"/>
      <c r="K184" s="40"/>
      <c r="L184" s="40"/>
      <c r="M184" s="40"/>
      <c r="N184" s="40"/>
      <c r="O184" s="40"/>
      <c r="Q184" s="93" t="str">
        <f t="shared" si="15"/>
        <v/>
      </c>
      <c r="T184" t="str">
        <f t="shared" si="16"/>
        <v/>
      </c>
      <c r="U184" t="str">
        <f t="shared" si="17"/>
        <v/>
      </c>
      <c r="V184" t="str">
        <f t="shared" si="18"/>
        <v/>
      </c>
      <c r="W184" t="str">
        <f t="shared" si="19"/>
        <v/>
      </c>
    </row>
    <row r="185" spans="1:23" x14ac:dyDescent="0.15">
      <c r="A185" s="36">
        <f t="shared" si="21"/>
        <v>177</v>
      </c>
      <c r="B185" s="46"/>
      <c r="C185" s="51"/>
      <c r="D185" s="45"/>
      <c r="E185" s="164"/>
      <c r="F185" s="67" t="str">
        <f>IF(B185="","",VLOOKUP(B185,中学校名!$B$3:$D$120,2,TRUE))</f>
        <v/>
      </c>
      <c r="G185" s="146" t="str">
        <f t="shared" si="20"/>
        <v/>
      </c>
      <c r="H185" s="39"/>
      <c r="I185" s="40"/>
      <c r="J185" s="40"/>
      <c r="K185" s="40"/>
      <c r="L185" s="40"/>
      <c r="M185" s="40"/>
      <c r="N185" s="40"/>
      <c r="O185" s="40"/>
      <c r="Q185" s="93" t="str">
        <f t="shared" si="15"/>
        <v/>
      </c>
      <c r="T185" t="str">
        <f t="shared" si="16"/>
        <v/>
      </c>
      <c r="U185" t="str">
        <f t="shared" si="17"/>
        <v/>
      </c>
      <c r="V185" t="str">
        <f t="shared" si="18"/>
        <v/>
      </c>
      <c r="W185" t="str">
        <f t="shared" si="19"/>
        <v/>
      </c>
    </row>
    <row r="186" spans="1:23" x14ac:dyDescent="0.15">
      <c r="A186" s="36">
        <f t="shared" si="21"/>
        <v>178</v>
      </c>
      <c r="B186" s="46"/>
      <c r="C186" s="51"/>
      <c r="D186" s="45"/>
      <c r="E186" s="164"/>
      <c r="F186" s="67" t="str">
        <f>IF(B186="","",VLOOKUP(B186,中学校名!$B$3:$D$120,2,TRUE))</f>
        <v/>
      </c>
      <c r="G186" s="146" t="str">
        <f t="shared" si="20"/>
        <v/>
      </c>
      <c r="H186" s="39"/>
      <c r="I186" s="40"/>
      <c r="J186" s="40"/>
      <c r="K186" s="40"/>
      <c r="L186" s="40"/>
      <c r="M186" s="40"/>
      <c r="N186" s="40"/>
      <c r="O186" s="40"/>
      <c r="Q186" s="93" t="str">
        <f t="shared" si="15"/>
        <v/>
      </c>
      <c r="T186" t="str">
        <f t="shared" si="16"/>
        <v/>
      </c>
      <c r="U186" t="str">
        <f t="shared" si="17"/>
        <v/>
      </c>
      <c r="V186" t="str">
        <f t="shared" si="18"/>
        <v/>
      </c>
      <c r="W186" t="str">
        <f t="shared" si="19"/>
        <v/>
      </c>
    </row>
    <row r="187" spans="1:23" x14ac:dyDescent="0.15">
      <c r="A187" s="36">
        <f t="shared" si="21"/>
        <v>179</v>
      </c>
      <c r="B187" s="46"/>
      <c r="C187" s="51"/>
      <c r="D187" s="45"/>
      <c r="E187" s="164"/>
      <c r="F187" s="67" t="str">
        <f>IF(B187="","",VLOOKUP(B187,中学校名!$B$3:$D$120,2,TRUE))</f>
        <v/>
      </c>
      <c r="G187" s="146" t="str">
        <f t="shared" si="20"/>
        <v/>
      </c>
      <c r="H187" s="39"/>
      <c r="I187" s="40"/>
      <c r="J187" s="40"/>
      <c r="K187" s="40"/>
      <c r="L187" s="40"/>
      <c r="M187" s="40"/>
      <c r="N187" s="40"/>
      <c r="O187" s="40"/>
      <c r="Q187" s="93" t="str">
        <f t="shared" si="15"/>
        <v/>
      </c>
      <c r="T187" t="str">
        <f t="shared" si="16"/>
        <v/>
      </c>
      <c r="U187" t="str">
        <f t="shared" si="17"/>
        <v/>
      </c>
      <c r="V187" t="str">
        <f t="shared" si="18"/>
        <v/>
      </c>
      <c r="W187" t="str">
        <f t="shared" si="19"/>
        <v/>
      </c>
    </row>
    <row r="188" spans="1:23" x14ac:dyDescent="0.15">
      <c r="A188" s="36">
        <f t="shared" si="21"/>
        <v>180</v>
      </c>
      <c r="B188" s="53"/>
      <c r="C188" s="54"/>
      <c r="D188" s="55"/>
      <c r="E188" s="167"/>
      <c r="F188" s="69" t="str">
        <f>IF(B188="","",VLOOKUP(B188,中学校名!$B$3:$D$120,2,TRUE))</f>
        <v/>
      </c>
      <c r="G188" s="147" t="str">
        <f t="shared" si="20"/>
        <v/>
      </c>
      <c r="H188" s="59"/>
      <c r="I188" s="60"/>
      <c r="J188" s="60"/>
      <c r="K188" s="60"/>
      <c r="L188" s="60"/>
      <c r="M188" s="60"/>
      <c r="N188" s="60"/>
      <c r="O188" s="60"/>
      <c r="Q188" s="93" t="str">
        <f t="shared" si="15"/>
        <v/>
      </c>
      <c r="T188" t="str">
        <f t="shared" si="16"/>
        <v/>
      </c>
      <c r="U188" t="str">
        <f t="shared" si="17"/>
        <v/>
      </c>
      <c r="V188" t="str">
        <f t="shared" si="18"/>
        <v/>
      </c>
      <c r="W188" t="str">
        <f t="shared" si="19"/>
        <v/>
      </c>
    </row>
    <row r="189" spans="1:23" x14ac:dyDescent="0.15">
      <c r="A189" s="36">
        <f t="shared" si="21"/>
        <v>181</v>
      </c>
      <c r="B189" s="48"/>
      <c r="C189" s="50"/>
      <c r="D189" s="44"/>
      <c r="E189" s="163"/>
      <c r="F189" s="66" t="str">
        <f>IF(B189="","",VLOOKUP(B189,中学校名!$B$3:$D$120,2,TRUE))</f>
        <v/>
      </c>
      <c r="G189" s="145" t="str">
        <f t="shared" si="20"/>
        <v/>
      </c>
      <c r="H189" s="37"/>
      <c r="I189" s="38"/>
      <c r="J189" s="38"/>
      <c r="K189" s="38"/>
      <c r="L189" s="38"/>
      <c r="M189" s="38"/>
      <c r="N189" s="38"/>
      <c r="O189" s="38"/>
      <c r="Q189" s="93" t="str">
        <f t="shared" si="15"/>
        <v/>
      </c>
      <c r="T189" t="str">
        <f t="shared" si="16"/>
        <v/>
      </c>
      <c r="U189" t="str">
        <f t="shared" si="17"/>
        <v/>
      </c>
      <c r="V189" t="str">
        <f t="shared" si="18"/>
        <v/>
      </c>
      <c r="W189" t="str">
        <f t="shared" si="19"/>
        <v/>
      </c>
    </row>
    <row r="190" spans="1:23" x14ac:dyDescent="0.15">
      <c r="A190" s="36">
        <f t="shared" si="21"/>
        <v>182</v>
      </c>
      <c r="B190" s="46"/>
      <c r="C190" s="51"/>
      <c r="D190" s="45"/>
      <c r="E190" s="164"/>
      <c r="F190" s="67" t="str">
        <f>IF(B190="","",VLOOKUP(B190,中学校名!$B$3:$D$120,2,TRUE))</f>
        <v/>
      </c>
      <c r="G190" s="146" t="str">
        <f t="shared" si="20"/>
        <v/>
      </c>
      <c r="H190" s="39"/>
      <c r="I190" s="40"/>
      <c r="J190" s="40"/>
      <c r="K190" s="40"/>
      <c r="L190" s="40"/>
      <c r="M190" s="40"/>
      <c r="N190" s="40"/>
      <c r="O190" s="40"/>
      <c r="Q190" s="93" t="str">
        <f t="shared" si="15"/>
        <v/>
      </c>
      <c r="T190" t="str">
        <f t="shared" si="16"/>
        <v/>
      </c>
      <c r="U190" t="str">
        <f t="shared" si="17"/>
        <v/>
      </c>
      <c r="V190" t="str">
        <f t="shared" si="18"/>
        <v/>
      </c>
      <c r="W190" t="str">
        <f t="shared" si="19"/>
        <v/>
      </c>
    </row>
    <row r="191" spans="1:23" x14ac:dyDescent="0.15">
      <c r="A191" s="36">
        <f t="shared" si="21"/>
        <v>183</v>
      </c>
      <c r="B191" s="46"/>
      <c r="C191" s="51"/>
      <c r="D191" s="45"/>
      <c r="E191" s="164"/>
      <c r="F191" s="67" t="str">
        <f>IF(B191="","",VLOOKUP(B191,中学校名!$B$3:$D$120,2,TRUE))</f>
        <v/>
      </c>
      <c r="G191" s="146" t="str">
        <f t="shared" si="20"/>
        <v/>
      </c>
      <c r="H191" s="39"/>
      <c r="I191" s="40"/>
      <c r="J191" s="40"/>
      <c r="K191" s="40"/>
      <c r="L191" s="40"/>
      <c r="M191" s="40"/>
      <c r="N191" s="40"/>
      <c r="O191" s="40"/>
      <c r="Q191" s="93" t="str">
        <f t="shared" si="15"/>
        <v/>
      </c>
      <c r="T191" t="str">
        <f t="shared" si="16"/>
        <v/>
      </c>
      <c r="U191" t="str">
        <f t="shared" si="17"/>
        <v/>
      </c>
      <c r="V191" t="str">
        <f t="shared" si="18"/>
        <v/>
      </c>
      <c r="W191" t="str">
        <f t="shared" si="19"/>
        <v/>
      </c>
    </row>
    <row r="192" spans="1:23" x14ac:dyDescent="0.15">
      <c r="A192" s="36">
        <f t="shared" si="21"/>
        <v>184</v>
      </c>
      <c r="B192" s="46"/>
      <c r="C192" s="51"/>
      <c r="D192" s="45"/>
      <c r="E192" s="164"/>
      <c r="F192" s="67" t="str">
        <f>IF(B192="","",VLOOKUP(B192,中学校名!$B$3:$D$120,2,TRUE))</f>
        <v/>
      </c>
      <c r="G192" s="146" t="str">
        <f t="shared" si="20"/>
        <v/>
      </c>
      <c r="H192" s="39"/>
      <c r="I192" s="40"/>
      <c r="J192" s="40"/>
      <c r="K192" s="40"/>
      <c r="L192" s="40"/>
      <c r="M192" s="40"/>
      <c r="N192" s="40"/>
      <c r="O192" s="40"/>
      <c r="Q192" s="93" t="str">
        <f t="shared" si="15"/>
        <v/>
      </c>
      <c r="T192" t="str">
        <f t="shared" si="16"/>
        <v/>
      </c>
      <c r="U192" t="str">
        <f t="shared" si="17"/>
        <v/>
      </c>
      <c r="V192" t="str">
        <f t="shared" si="18"/>
        <v/>
      </c>
      <c r="W192" t="str">
        <f t="shared" si="19"/>
        <v/>
      </c>
    </row>
    <row r="193" spans="1:23" x14ac:dyDescent="0.15">
      <c r="A193" s="36">
        <f t="shared" si="21"/>
        <v>185</v>
      </c>
      <c r="B193" s="46"/>
      <c r="C193" s="51"/>
      <c r="D193" s="45"/>
      <c r="E193" s="164"/>
      <c r="F193" s="67" t="str">
        <f>IF(B193="","",VLOOKUP(B193,中学校名!$B$3:$D$120,2,TRUE))</f>
        <v/>
      </c>
      <c r="G193" s="146" t="str">
        <f t="shared" si="20"/>
        <v/>
      </c>
      <c r="H193" s="39"/>
      <c r="I193" s="40"/>
      <c r="J193" s="40"/>
      <c r="K193" s="40"/>
      <c r="L193" s="40"/>
      <c r="M193" s="40"/>
      <c r="N193" s="40"/>
      <c r="O193" s="40"/>
      <c r="Q193" s="93" t="str">
        <f t="shared" si="15"/>
        <v/>
      </c>
      <c r="T193" t="str">
        <f t="shared" si="16"/>
        <v/>
      </c>
      <c r="U193" t="str">
        <f t="shared" si="17"/>
        <v/>
      </c>
      <c r="V193" t="str">
        <f t="shared" si="18"/>
        <v/>
      </c>
      <c r="W193" t="str">
        <f t="shared" si="19"/>
        <v/>
      </c>
    </row>
    <row r="194" spans="1:23" x14ac:dyDescent="0.15">
      <c r="A194" s="36">
        <f t="shared" si="21"/>
        <v>186</v>
      </c>
      <c r="B194" s="46"/>
      <c r="C194" s="51"/>
      <c r="D194" s="45"/>
      <c r="E194" s="164"/>
      <c r="F194" s="67" t="str">
        <f>IF(B194="","",VLOOKUP(B194,中学校名!$B$3:$D$120,2,TRUE))</f>
        <v/>
      </c>
      <c r="G194" s="146" t="str">
        <f t="shared" si="20"/>
        <v/>
      </c>
      <c r="H194" s="39"/>
      <c r="I194" s="40"/>
      <c r="J194" s="40"/>
      <c r="K194" s="40"/>
      <c r="L194" s="40"/>
      <c r="M194" s="40"/>
      <c r="N194" s="40"/>
      <c r="O194" s="40"/>
      <c r="Q194" s="93" t="str">
        <f t="shared" si="15"/>
        <v/>
      </c>
      <c r="T194" t="str">
        <f t="shared" si="16"/>
        <v/>
      </c>
      <c r="U194" t="str">
        <f t="shared" si="17"/>
        <v/>
      </c>
      <c r="V194" t="str">
        <f t="shared" si="18"/>
        <v/>
      </c>
      <c r="W194" t="str">
        <f t="shared" si="19"/>
        <v/>
      </c>
    </row>
    <row r="195" spans="1:23" x14ac:dyDescent="0.15">
      <c r="A195" s="36">
        <f t="shared" si="21"/>
        <v>187</v>
      </c>
      <c r="B195" s="46"/>
      <c r="C195" s="51"/>
      <c r="D195" s="45"/>
      <c r="E195" s="164"/>
      <c r="F195" s="67" t="str">
        <f>IF(B195="","",VLOOKUP(B195,中学校名!$B$3:$D$120,2,TRUE))</f>
        <v/>
      </c>
      <c r="G195" s="146" t="str">
        <f t="shared" si="20"/>
        <v/>
      </c>
      <c r="H195" s="39"/>
      <c r="I195" s="40"/>
      <c r="J195" s="40"/>
      <c r="K195" s="40"/>
      <c r="L195" s="40"/>
      <c r="M195" s="40"/>
      <c r="N195" s="40"/>
      <c r="O195" s="40"/>
      <c r="Q195" s="93" t="str">
        <f t="shared" si="15"/>
        <v/>
      </c>
      <c r="T195" t="str">
        <f t="shared" si="16"/>
        <v/>
      </c>
      <c r="U195" t="str">
        <f t="shared" si="17"/>
        <v/>
      </c>
      <c r="V195" t="str">
        <f t="shared" si="18"/>
        <v/>
      </c>
      <c r="W195" t="str">
        <f t="shared" si="19"/>
        <v/>
      </c>
    </row>
    <row r="196" spans="1:23" x14ac:dyDescent="0.15">
      <c r="A196" s="36">
        <f t="shared" si="21"/>
        <v>188</v>
      </c>
      <c r="B196" s="46"/>
      <c r="C196" s="51"/>
      <c r="D196" s="45"/>
      <c r="E196" s="164"/>
      <c r="F196" s="67" t="str">
        <f>IF(B196="","",VLOOKUP(B196,中学校名!$B$3:$D$120,2,TRUE))</f>
        <v/>
      </c>
      <c r="G196" s="146" t="str">
        <f t="shared" si="20"/>
        <v/>
      </c>
      <c r="H196" s="39"/>
      <c r="I196" s="40"/>
      <c r="J196" s="40"/>
      <c r="K196" s="40"/>
      <c r="L196" s="40"/>
      <c r="M196" s="40"/>
      <c r="N196" s="40"/>
      <c r="O196" s="40"/>
      <c r="Q196" s="93" t="str">
        <f t="shared" si="15"/>
        <v/>
      </c>
      <c r="T196" t="str">
        <f t="shared" si="16"/>
        <v/>
      </c>
      <c r="U196" t="str">
        <f t="shared" si="17"/>
        <v/>
      </c>
      <c r="V196" t="str">
        <f t="shared" si="18"/>
        <v/>
      </c>
      <c r="W196" t="str">
        <f t="shared" si="19"/>
        <v/>
      </c>
    </row>
    <row r="197" spans="1:23" x14ac:dyDescent="0.15">
      <c r="A197" s="36">
        <f t="shared" si="21"/>
        <v>189</v>
      </c>
      <c r="B197" s="46"/>
      <c r="C197" s="51"/>
      <c r="D197" s="45"/>
      <c r="E197" s="164"/>
      <c r="F197" s="67" t="str">
        <f>IF(B197="","",VLOOKUP(B197,中学校名!$B$3:$D$120,2,TRUE))</f>
        <v/>
      </c>
      <c r="G197" s="146" t="str">
        <f t="shared" si="20"/>
        <v/>
      </c>
      <c r="H197" s="39"/>
      <c r="I197" s="40"/>
      <c r="J197" s="40"/>
      <c r="K197" s="40"/>
      <c r="L197" s="40"/>
      <c r="M197" s="40"/>
      <c r="N197" s="40"/>
      <c r="O197" s="40"/>
      <c r="Q197" s="93" t="str">
        <f t="shared" si="15"/>
        <v/>
      </c>
      <c r="T197" t="str">
        <f t="shared" si="16"/>
        <v/>
      </c>
      <c r="U197" t="str">
        <f t="shared" si="17"/>
        <v/>
      </c>
      <c r="V197" t="str">
        <f t="shared" si="18"/>
        <v/>
      </c>
      <c r="W197" t="str">
        <f t="shared" si="19"/>
        <v/>
      </c>
    </row>
    <row r="198" spans="1:23" x14ac:dyDescent="0.15">
      <c r="A198" s="36">
        <f t="shared" si="21"/>
        <v>190</v>
      </c>
      <c r="B198" s="49"/>
      <c r="C198" s="52"/>
      <c r="D198" s="47"/>
      <c r="E198" s="165"/>
      <c r="F198" s="68" t="str">
        <f>IF(B198="","",VLOOKUP(B198,中学校名!$B$3:$D$120,2,TRUE))</f>
        <v/>
      </c>
      <c r="G198" s="149" t="str">
        <f t="shared" si="20"/>
        <v/>
      </c>
      <c r="H198" s="63"/>
      <c r="I198" s="64"/>
      <c r="J198" s="64"/>
      <c r="K198" s="64"/>
      <c r="L198" s="64"/>
      <c r="M198" s="64"/>
      <c r="N198" s="64"/>
      <c r="O198" s="64"/>
      <c r="Q198" s="93" t="str">
        <f t="shared" si="15"/>
        <v/>
      </c>
      <c r="T198" t="str">
        <f t="shared" si="16"/>
        <v/>
      </c>
      <c r="U198" t="str">
        <f t="shared" si="17"/>
        <v/>
      </c>
      <c r="V198" t="str">
        <f t="shared" si="18"/>
        <v/>
      </c>
      <c r="W198" t="str">
        <f t="shared" si="19"/>
        <v/>
      </c>
    </row>
    <row r="199" spans="1:23" x14ac:dyDescent="0.15">
      <c r="A199" s="36">
        <f t="shared" si="21"/>
        <v>191</v>
      </c>
      <c r="B199" s="56"/>
      <c r="C199" s="57"/>
      <c r="D199" s="58"/>
      <c r="E199" s="166"/>
      <c r="F199" s="70" t="str">
        <f>IF(B199="","",VLOOKUP(B199,中学校名!$B$3:$D$120,2,TRUE))</f>
        <v/>
      </c>
      <c r="G199" s="148" t="str">
        <f t="shared" si="20"/>
        <v/>
      </c>
      <c r="H199" s="61"/>
      <c r="I199" s="62"/>
      <c r="J199" s="62"/>
      <c r="K199" s="62"/>
      <c r="L199" s="62"/>
      <c r="M199" s="62"/>
      <c r="N199" s="62"/>
      <c r="O199" s="62"/>
      <c r="Q199" s="93" t="str">
        <f t="shared" si="15"/>
        <v/>
      </c>
      <c r="T199" t="str">
        <f t="shared" si="16"/>
        <v/>
      </c>
      <c r="U199" t="str">
        <f t="shared" si="17"/>
        <v/>
      </c>
      <c r="V199" t="str">
        <f t="shared" si="18"/>
        <v/>
      </c>
      <c r="W199" t="str">
        <f t="shared" si="19"/>
        <v/>
      </c>
    </row>
    <row r="200" spans="1:23" x14ac:dyDescent="0.15">
      <c r="A200" s="36">
        <f t="shared" si="21"/>
        <v>192</v>
      </c>
      <c r="B200" s="46"/>
      <c r="C200" s="51"/>
      <c r="D200" s="45"/>
      <c r="E200" s="164"/>
      <c r="F200" s="67" t="str">
        <f>IF(B200="","",VLOOKUP(B200,中学校名!$B$3:$D$120,2,TRUE))</f>
        <v/>
      </c>
      <c r="G200" s="146" t="str">
        <f t="shared" si="20"/>
        <v/>
      </c>
      <c r="H200" s="39"/>
      <c r="I200" s="40"/>
      <c r="J200" s="40"/>
      <c r="K200" s="40"/>
      <c r="L200" s="40"/>
      <c r="M200" s="40"/>
      <c r="N200" s="40"/>
      <c r="O200" s="40"/>
      <c r="Q200" s="93" t="str">
        <f t="shared" ref="Q200:Q208" si="22">IF(COUNTIF(H200:O200,"○")=0,"",COUNTIF(H200:O200,"○"))</f>
        <v/>
      </c>
      <c r="T200" t="str">
        <f t="shared" si="16"/>
        <v/>
      </c>
      <c r="U200" t="str">
        <f t="shared" si="17"/>
        <v/>
      </c>
      <c r="V200" t="str">
        <f t="shared" si="18"/>
        <v/>
      </c>
      <c r="W200" t="str">
        <f t="shared" si="19"/>
        <v/>
      </c>
    </row>
    <row r="201" spans="1:23" x14ac:dyDescent="0.15">
      <c r="A201" s="36">
        <f t="shared" si="21"/>
        <v>193</v>
      </c>
      <c r="B201" s="46"/>
      <c r="C201" s="51"/>
      <c r="D201" s="45"/>
      <c r="E201" s="164"/>
      <c r="F201" s="67" t="str">
        <f>IF(B201="","",VLOOKUP(B201,中学校名!$B$3:$D$120,2,TRUE))</f>
        <v/>
      </c>
      <c r="G201" s="146" t="str">
        <f t="shared" si="20"/>
        <v/>
      </c>
      <c r="H201" s="39"/>
      <c r="I201" s="40"/>
      <c r="J201" s="40"/>
      <c r="K201" s="40"/>
      <c r="L201" s="40"/>
      <c r="M201" s="40"/>
      <c r="N201" s="40"/>
      <c r="O201" s="40"/>
      <c r="Q201" s="93" t="str">
        <f t="shared" si="22"/>
        <v/>
      </c>
      <c r="T201" t="str">
        <f t="shared" ref="T201:T208" si="23">IF(H201="○","走高跳．","")</f>
        <v/>
      </c>
      <c r="U201" t="str">
        <f t="shared" ref="U201:U208" si="24">IF(J201="○","走幅跳．","")</f>
        <v/>
      </c>
      <c r="V201" t="str">
        <f t="shared" ref="V201:V208" si="25">IF(L201="○","砲丸投．","")</f>
        <v/>
      </c>
      <c r="W201" t="str">
        <f t="shared" ref="W201:W208" si="26">IF(N201="○","ジャベリック．","")</f>
        <v/>
      </c>
    </row>
    <row r="202" spans="1:23" x14ac:dyDescent="0.15">
      <c r="A202" s="36">
        <f t="shared" si="21"/>
        <v>194</v>
      </c>
      <c r="B202" s="46"/>
      <c r="C202" s="51"/>
      <c r="D202" s="45"/>
      <c r="E202" s="164"/>
      <c r="F202" s="67" t="str">
        <f>IF(B202="","",VLOOKUP(B202,中学校名!$B$3:$D$120,2,TRUE))</f>
        <v/>
      </c>
      <c r="G202" s="146" t="str">
        <f t="shared" ref="G202:G208" si="27">T(T202)&amp;T(U202)&amp;T(V202)&amp;T(W202)</f>
        <v/>
      </c>
      <c r="H202" s="39"/>
      <c r="I202" s="40"/>
      <c r="J202" s="40"/>
      <c r="K202" s="40"/>
      <c r="L202" s="40"/>
      <c r="M202" s="40"/>
      <c r="N202" s="40"/>
      <c r="O202" s="40"/>
      <c r="Q202" s="93" t="str">
        <f t="shared" si="22"/>
        <v/>
      </c>
      <c r="T202" t="str">
        <f t="shared" si="23"/>
        <v/>
      </c>
      <c r="U202" t="str">
        <f t="shared" si="24"/>
        <v/>
      </c>
      <c r="V202" t="str">
        <f t="shared" si="25"/>
        <v/>
      </c>
      <c r="W202" t="str">
        <f t="shared" si="26"/>
        <v/>
      </c>
    </row>
    <row r="203" spans="1:23" x14ac:dyDescent="0.15">
      <c r="A203" s="36">
        <f t="shared" ref="A203:A208" si="28">IF(COUNTIF($C$9:$C$208,C203)&gt;=2,$A$221,A202+1)</f>
        <v>195</v>
      </c>
      <c r="B203" s="46"/>
      <c r="C203" s="51"/>
      <c r="D203" s="45"/>
      <c r="E203" s="164"/>
      <c r="F203" s="67" t="str">
        <f>IF(B203="","",VLOOKUP(B203,中学校名!$B$3:$D$120,2,TRUE))</f>
        <v/>
      </c>
      <c r="G203" s="146" t="str">
        <f t="shared" si="27"/>
        <v/>
      </c>
      <c r="H203" s="39"/>
      <c r="I203" s="40"/>
      <c r="J203" s="40"/>
      <c r="K203" s="40"/>
      <c r="L203" s="40"/>
      <c r="M203" s="40"/>
      <c r="N203" s="40"/>
      <c r="O203" s="40"/>
      <c r="Q203" s="93" t="str">
        <f t="shared" si="22"/>
        <v/>
      </c>
      <c r="T203" t="str">
        <f t="shared" si="23"/>
        <v/>
      </c>
      <c r="U203" t="str">
        <f t="shared" si="24"/>
        <v/>
      </c>
      <c r="V203" t="str">
        <f t="shared" si="25"/>
        <v/>
      </c>
      <c r="W203" t="str">
        <f t="shared" si="26"/>
        <v/>
      </c>
    </row>
    <row r="204" spans="1:23" x14ac:dyDescent="0.15">
      <c r="A204" s="36">
        <f t="shared" si="28"/>
        <v>196</v>
      </c>
      <c r="B204" s="46"/>
      <c r="C204" s="51"/>
      <c r="D204" s="45"/>
      <c r="E204" s="164"/>
      <c r="F204" s="67" t="str">
        <f>IF(B204="","",VLOOKUP(B204,中学校名!$B$3:$D$120,2,TRUE))</f>
        <v/>
      </c>
      <c r="G204" s="146" t="str">
        <f t="shared" si="27"/>
        <v/>
      </c>
      <c r="H204" s="39"/>
      <c r="I204" s="40"/>
      <c r="J204" s="40"/>
      <c r="K204" s="40"/>
      <c r="L204" s="40"/>
      <c r="M204" s="40"/>
      <c r="N204" s="40"/>
      <c r="O204" s="40"/>
      <c r="Q204" s="93" t="str">
        <f t="shared" si="22"/>
        <v/>
      </c>
      <c r="T204" t="str">
        <f t="shared" si="23"/>
        <v/>
      </c>
      <c r="U204" t="str">
        <f t="shared" si="24"/>
        <v/>
      </c>
      <c r="V204" t="str">
        <f t="shared" si="25"/>
        <v/>
      </c>
      <c r="W204" t="str">
        <f t="shared" si="26"/>
        <v/>
      </c>
    </row>
    <row r="205" spans="1:23" x14ac:dyDescent="0.15">
      <c r="A205" s="36">
        <f t="shared" si="28"/>
        <v>197</v>
      </c>
      <c r="B205" s="46"/>
      <c r="C205" s="51"/>
      <c r="D205" s="45"/>
      <c r="E205" s="164"/>
      <c r="F205" s="67" t="str">
        <f>IF(B205="","",VLOOKUP(B205,中学校名!$B$3:$D$120,2,TRUE))</f>
        <v/>
      </c>
      <c r="G205" s="146" t="str">
        <f t="shared" si="27"/>
        <v/>
      </c>
      <c r="H205" s="39"/>
      <c r="I205" s="40"/>
      <c r="J205" s="40"/>
      <c r="K205" s="40"/>
      <c r="L205" s="40"/>
      <c r="M205" s="40"/>
      <c r="N205" s="40"/>
      <c r="O205" s="40"/>
      <c r="Q205" s="93" t="str">
        <f t="shared" si="22"/>
        <v/>
      </c>
      <c r="T205" t="str">
        <f t="shared" si="23"/>
        <v/>
      </c>
      <c r="U205" t="str">
        <f t="shared" si="24"/>
        <v/>
      </c>
      <c r="V205" t="str">
        <f t="shared" si="25"/>
        <v/>
      </c>
      <c r="W205" t="str">
        <f t="shared" si="26"/>
        <v/>
      </c>
    </row>
    <row r="206" spans="1:23" x14ac:dyDescent="0.15">
      <c r="A206" s="36">
        <f t="shared" si="28"/>
        <v>198</v>
      </c>
      <c r="B206" s="46"/>
      <c r="C206" s="51"/>
      <c r="D206" s="45"/>
      <c r="E206" s="164"/>
      <c r="F206" s="67" t="str">
        <f>IF(B206="","",VLOOKUP(B206,中学校名!$B$3:$D$120,2,TRUE))</f>
        <v/>
      </c>
      <c r="G206" s="146" t="str">
        <f t="shared" si="27"/>
        <v/>
      </c>
      <c r="H206" s="39"/>
      <c r="I206" s="40"/>
      <c r="J206" s="40"/>
      <c r="K206" s="40"/>
      <c r="L206" s="40"/>
      <c r="M206" s="40"/>
      <c r="N206" s="40"/>
      <c r="O206" s="40"/>
      <c r="Q206" s="93" t="str">
        <f t="shared" si="22"/>
        <v/>
      </c>
      <c r="T206" t="str">
        <f t="shared" si="23"/>
        <v/>
      </c>
      <c r="U206" t="str">
        <f t="shared" si="24"/>
        <v/>
      </c>
      <c r="V206" t="str">
        <f t="shared" si="25"/>
        <v/>
      </c>
      <c r="W206" t="str">
        <f t="shared" si="26"/>
        <v/>
      </c>
    </row>
    <row r="207" spans="1:23" x14ac:dyDescent="0.15">
      <c r="A207" s="36">
        <f t="shared" si="28"/>
        <v>199</v>
      </c>
      <c r="B207" s="46"/>
      <c r="C207" s="51"/>
      <c r="D207" s="45"/>
      <c r="E207" s="164"/>
      <c r="F207" s="67" t="str">
        <f>IF(B207="","",VLOOKUP(B207,中学校名!$B$3:$D$120,2,TRUE))</f>
        <v/>
      </c>
      <c r="G207" s="146" t="str">
        <f t="shared" si="27"/>
        <v/>
      </c>
      <c r="H207" s="39"/>
      <c r="I207" s="40"/>
      <c r="J207" s="40"/>
      <c r="K207" s="40"/>
      <c r="L207" s="40"/>
      <c r="M207" s="40"/>
      <c r="N207" s="40"/>
      <c r="O207" s="40"/>
      <c r="Q207" s="93" t="str">
        <f t="shared" si="22"/>
        <v/>
      </c>
      <c r="T207" t="str">
        <f t="shared" si="23"/>
        <v/>
      </c>
      <c r="U207" t="str">
        <f t="shared" si="24"/>
        <v/>
      </c>
      <c r="V207" t="str">
        <f t="shared" si="25"/>
        <v/>
      </c>
      <c r="W207" t="str">
        <f t="shared" si="26"/>
        <v/>
      </c>
    </row>
    <row r="208" spans="1:23" x14ac:dyDescent="0.15">
      <c r="A208" s="36">
        <f t="shared" si="28"/>
        <v>200</v>
      </c>
      <c r="B208" s="49"/>
      <c r="C208" s="52"/>
      <c r="D208" s="47"/>
      <c r="E208" s="165"/>
      <c r="F208" s="68" t="str">
        <f>IF(B208="","",VLOOKUP(B208,中学校名!$B$3:$D$120,2,TRUE))</f>
        <v/>
      </c>
      <c r="G208" s="149" t="str">
        <f t="shared" si="27"/>
        <v/>
      </c>
      <c r="H208" s="39"/>
      <c r="I208" s="40"/>
      <c r="J208" s="40"/>
      <c r="K208" s="40"/>
      <c r="L208" s="40"/>
      <c r="M208" s="40"/>
      <c r="N208" s="40"/>
      <c r="O208" s="40"/>
      <c r="Q208" s="93" t="str">
        <f t="shared" si="22"/>
        <v/>
      </c>
      <c r="T208" t="str">
        <f t="shared" si="23"/>
        <v/>
      </c>
      <c r="U208" t="str">
        <f t="shared" si="24"/>
        <v/>
      </c>
      <c r="V208" t="str">
        <f t="shared" si="25"/>
        <v/>
      </c>
      <c r="W208" t="str">
        <f t="shared" si="26"/>
        <v/>
      </c>
    </row>
    <row r="209" spans="1:23" x14ac:dyDescent="0.15">
      <c r="T209" t="str">
        <f t="shared" ref="T209:T240" si="29">IF(H209="○","１男１００ｍ．","")</f>
        <v/>
      </c>
      <c r="U209" t="str">
        <f t="shared" ref="U209:U240" si="30">IF(J209="○","２男１００ｍ．","")</f>
        <v/>
      </c>
      <c r="V209" t="str">
        <f t="shared" ref="V209:V240" si="31">IF(L209="○","３男１００ｍ．","")</f>
        <v/>
      </c>
      <c r="W209" t="str">
        <f t="shared" ref="W209:W240" si="32">IF(N209="○","全男２００ｍ．","")</f>
        <v/>
      </c>
    </row>
    <row r="210" spans="1:23" x14ac:dyDescent="0.15">
      <c r="H210">
        <f>COUNTIF(H9:H208,"○")</f>
        <v>0</v>
      </c>
      <c r="J210">
        <f>COUNTIF(J9:J208,"○")</f>
        <v>0</v>
      </c>
      <c r="L210">
        <f>COUNTIF(L9:L208,"○")</f>
        <v>0</v>
      </c>
      <c r="N210">
        <f>COUNTIF(N9:N208,"○")</f>
        <v>0</v>
      </c>
      <c r="Q210" s="93">
        <f>SUM(Q9:Q208)</f>
        <v>0</v>
      </c>
      <c r="T210" t="str">
        <f t="shared" si="29"/>
        <v/>
      </c>
      <c r="U210" t="str">
        <f t="shared" si="30"/>
        <v/>
      </c>
      <c r="V210" t="str">
        <f t="shared" si="31"/>
        <v/>
      </c>
      <c r="W210" t="str">
        <f t="shared" si="32"/>
        <v/>
      </c>
    </row>
    <row r="211" spans="1:23" x14ac:dyDescent="0.15">
      <c r="T211" t="str">
        <f t="shared" si="29"/>
        <v/>
      </c>
      <c r="U211" t="str">
        <f t="shared" si="30"/>
        <v/>
      </c>
      <c r="V211" t="str">
        <f t="shared" si="31"/>
        <v/>
      </c>
      <c r="W211" t="str">
        <f t="shared" si="32"/>
        <v/>
      </c>
    </row>
    <row r="212" spans="1:23" x14ac:dyDescent="0.15">
      <c r="T212" t="str">
        <f t="shared" si="29"/>
        <v/>
      </c>
      <c r="U212" t="str">
        <f t="shared" si="30"/>
        <v/>
      </c>
      <c r="V212" t="str">
        <f t="shared" si="31"/>
        <v/>
      </c>
      <c r="W212" t="str">
        <f t="shared" si="32"/>
        <v/>
      </c>
    </row>
    <row r="213" spans="1:23" x14ac:dyDescent="0.15">
      <c r="T213" t="str">
        <f t="shared" si="29"/>
        <v/>
      </c>
      <c r="U213" t="str">
        <f t="shared" si="30"/>
        <v/>
      </c>
      <c r="V213" t="str">
        <f t="shared" si="31"/>
        <v/>
      </c>
      <c r="W213" t="str">
        <f t="shared" si="32"/>
        <v/>
      </c>
    </row>
    <row r="214" spans="1:23" x14ac:dyDescent="0.15">
      <c r="T214" t="str">
        <f t="shared" si="29"/>
        <v/>
      </c>
      <c r="U214" t="str">
        <f t="shared" si="30"/>
        <v/>
      </c>
      <c r="V214" t="str">
        <f t="shared" si="31"/>
        <v/>
      </c>
      <c r="W214" t="str">
        <f t="shared" si="32"/>
        <v/>
      </c>
    </row>
    <row r="215" spans="1:23" x14ac:dyDescent="0.15">
      <c r="T215" t="str">
        <f t="shared" si="29"/>
        <v/>
      </c>
      <c r="U215" t="str">
        <f t="shared" si="30"/>
        <v/>
      </c>
      <c r="V215" t="str">
        <f t="shared" si="31"/>
        <v/>
      </c>
      <c r="W215" t="str">
        <f t="shared" si="32"/>
        <v/>
      </c>
    </row>
    <row r="216" spans="1:23" x14ac:dyDescent="0.15">
      <c r="T216" t="str">
        <f t="shared" si="29"/>
        <v/>
      </c>
      <c r="U216" t="str">
        <f t="shared" si="30"/>
        <v/>
      </c>
      <c r="V216" t="str">
        <f t="shared" si="31"/>
        <v/>
      </c>
      <c r="W216" t="str">
        <f t="shared" si="32"/>
        <v/>
      </c>
    </row>
    <row r="217" spans="1:23" x14ac:dyDescent="0.15">
      <c r="T217" t="str">
        <f t="shared" si="29"/>
        <v/>
      </c>
      <c r="U217" t="str">
        <f t="shared" si="30"/>
        <v/>
      </c>
      <c r="V217" t="str">
        <f t="shared" si="31"/>
        <v/>
      </c>
      <c r="W217" t="str">
        <f t="shared" si="32"/>
        <v/>
      </c>
    </row>
    <row r="218" spans="1:23" x14ac:dyDescent="0.15">
      <c r="T218" t="str">
        <f t="shared" si="29"/>
        <v/>
      </c>
      <c r="U218" t="str">
        <f t="shared" si="30"/>
        <v/>
      </c>
      <c r="V218" t="str">
        <f t="shared" si="31"/>
        <v/>
      </c>
      <c r="W218" t="str">
        <f t="shared" si="32"/>
        <v/>
      </c>
    </row>
    <row r="219" spans="1:23" x14ac:dyDescent="0.15">
      <c r="T219" t="str">
        <f t="shared" si="29"/>
        <v/>
      </c>
      <c r="U219" t="str">
        <f t="shared" si="30"/>
        <v/>
      </c>
      <c r="V219" t="str">
        <f t="shared" si="31"/>
        <v/>
      </c>
      <c r="W219" t="str">
        <f t="shared" si="32"/>
        <v/>
      </c>
    </row>
    <row r="220" spans="1:23" x14ac:dyDescent="0.15">
      <c r="T220" t="str">
        <f t="shared" si="29"/>
        <v/>
      </c>
      <c r="U220" t="str">
        <f t="shared" si="30"/>
        <v/>
      </c>
      <c r="V220" t="str">
        <f t="shared" si="31"/>
        <v/>
      </c>
      <c r="W220" t="str">
        <f t="shared" si="32"/>
        <v/>
      </c>
    </row>
    <row r="221" spans="1:23" x14ac:dyDescent="0.15">
      <c r="A221" s="24" t="s">
        <v>47</v>
      </c>
      <c r="T221" t="str">
        <f t="shared" si="29"/>
        <v/>
      </c>
      <c r="U221" t="str">
        <f t="shared" si="30"/>
        <v/>
      </c>
      <c r="V221" t="str">
        <f t="shared" si="31"/>
        <v/>
      </c>
      <c r="W221" t="str">
        <f t="shared" si="32"/>
        <v/>
      </c>
    </row>
    <row r="222" spans="1:23" x14ac:dyDescent="0.15">
      <c r="T222" t="str">
        <f t="shared" si="29"/>
        <v/>
      </c>
      <c r="U222" t="str">
        <f t="shared" si="30"/>
        <v/>
      </c>
      <c r="V222" t="str">
        <f t="shared" si="31"/>
        <v/>
      </c>
      <c r="W222" t="str">
        <f t="shared" si="32"/>
        <v/>
      </c>
    </row>
    <row r="223" spans="1:23" x14ac:dyDescent="0.15">
      <c r="T223" t="str">
        <f t="shared" si="29"/>
        <v/>
      </c>
      <c r="U223" t="str">
        <f t="shared" si="30"/>
        <v/>
      </c>
      <c r="V223" t="str">
        <f t="shared" si="31"/>
        <v/>
      </c>
      <c r="W223" t="str">
        <f t="shared" si="32"/>
        <v/>
      </c>
    </row>
    <row r="224" spans="1:23" x14ac:dyDescent="0.15">
      <c r="T224" t="str">
        <f t="shared" si="29"/>
        <v/>
      </c>
      <c r="U224" t="str">
        <f t="shared" si="30"/>
        <v/>
      </c>
      <c r="V224" t="str">
        <f t="shared" si="31"/>
        <v/>
      </c>
      <c r="W224" t="str">
        <f t="shared" si="32"/>
        <v/>
      </c>
    </row>
    <row r="225" spans="20:23" x14ac:dyDescent="0.15">
      <c r="T225" t="str">
        <f t="shared" si="29"/>
        <v/>
      </c>
      <c r="U225" t="str">
        <f t="shared" si="30"/>
        <v/>
      </c>
      <c r="V225" t="str">
        <f t="shared" si="31"/>
        <v/>
      </c>
      <c r="W225" t="str">
        <f t="shared" si="32"/>
        <v/>
      </c>
    </row>
    <row r="226" spans="20:23" x14ac:dyDescent="0.15">
      <c r="T226" t="str">
        <f t="shared" si="29"/>
        <v/>
      </c>
      <c r="U226" t="str">
        <f t="shared" si="30"/>
        <v/>
      </c>
      <c r="V226" t="str">
        <f t="shared" si="31"/>
        <v/>
      </c>
      <c r="W226" t="str">
        <f t="shared" si="32"/>
        <v/>
      </c>
    </row>
    <row r="227" spans="20:23" x14ac:dyDescent="0.15">
      <c r="T227" t="str">
        <f t="shared" si="29"/>
        <v/>
      </c>
      <c r="U227" t="str">
        <f t="shared" si="30"/>
        <v/>
      </c>
      <c r="V227" t="str">
        <f t="shared" si="31"/>
        <v/>
      </c>
      <c r="W227" t="str">
        <f t="shared" si="32"/>
        <v/>
      </c>
    </row>
    <row r="228" spans="20:23" x14ac:dyDescent="0.15">
      <c r="T228" t="str">
        <f t="shared" si="29"/>
        <v/>
      </c>
      <c r="U228" t="str">
        <f t="shared" si="30"/>
        <v/>
      </c>
      <c r="V228" t="str">
        <f t="shared" si="31"/>
        <v/>
      </c>
      <c r="W228" t="str">
        <f t="shared" si="32"/>
        <v/>
      </c>
    </row>
    <row r="229" spans="20:23" x14ac:dyDescent="0.15">
      <c r="T229" t="str">
        <f t="shared" si="29"/>
        <v/>
      </c>
      <c r="U229" t="str">
        <f t="shared" si="30"/>
        <v/>
      </c>
      <c r="V229" t="str">
        <f t="shared" si="31"/>
        <v/>
      </c>
      <c r="W229" t="str">
        <f t="shared" si="32"/>
        <v/>
      </c>
    </row>
    <row r="230" spans="20:23" x14ac:dyDescent="0.15">
      <c r="T230" t="str">
        <f t="shared" si="29"/>
        <v/>
      </c>
      <c r="U230" t="str">
        <f t="shared" si="30"/>
        <v/>
      </c>
      <c r="V230" t="str">
        <f t="shared" si="31"/>
        <v/>
      </c>
      <c r="W230" t="str">
        <f t="shared" si="32"/>
        <v/>
      </c>
    </row>
    <row r="231" spans="20:23" x14ac:dyDescent="0.15">
      <c r="T231" t="str">
        <f t="shared" si="29"/>
        <v/>
      </c>
      <c r="U231" t="str">
        <f t="shared" si="30"/>
        <v/>
      </c>
      <c r="V231" t="str">
        <f t="shared" si="31"/>
        <v/>
      </c>
      <c r="W231" t="str">
        <f t="shared" si="32"/>
        <v/>
      </c>
    </row>
    <row r="232" spans="20:23" x14ac:dyDescent="0.15">
      <c r="T232" t="str">
        <f t="shared" si="29"/>
        <v/>
      </c>
      <c r="U232" t="str">
        <f t="shared" si="30"/>
        <v/>
      </c>
      <c r="V232" t="str">
        <f t="shared" si="31"/>
        <v/>
      </c>
      <c r="W232" t="str">
        <f t="shared" si="32"/>
        <v/>
      </c>
    </row>
    <row r="233" spans="20:23" x14ac:dyDescent="0.15">
      <c r="T233" t="str">
        <f t="shared" si="29"/>
        <v/>
      </c>
      <c r="U233" t="str">
        <f t="shared" si="30"/>
        <v/>
      </c>
      <c r="V233" t="str">
        <f t="shared" si="31"/>
        <v/>
      </c>
      <c r="W233" t="str">
        <f t="shared" si="32"/>
        <v/>
      </c>
    </row>
    <row r="234" spans="20:23" x14ac:dyDescent="0.15">
      <c r="T234" t="str">
        <f t="shared" si="29"/>
        <v/>
      </c>
      <c r="U234" t="str">
        <f t="shared" si="30"/>
        <v/>
      </c>
      <c r="V234" t="str">
        <f t="shared" si="31"/>
        <v/>
      </c>
      <c r="W234" t="str">
        <f t="shared" si="32"/>
        <v/>
      </c>
    </row>
    <row r="235" spans="20:23" x14ac:dyDescent="0.15">
      <c r="T235" t="str">
        <f t="shared" si="29"/>
        <v/>
      </c>
      <c r="U235" t="str">
        <f t="shared" si="30"/>
        <v/>
      </c>
      <c r="V235" t="str">
        <f t="shared" si="31"/>
        <v/>
      </c>
      <c r="W235" t="str">
        <f t="shared" si="32"/>
        <v/>
      </c>
    </row>
    <row r="236" spans="20:23" x14ac:dyDescent="0.15">
      <c r="T236" t="str">
        <f t="shared" si="29"/>
        <v/>
      </c>
      <c r="U236" t="str">
        <f t="shared" si="30"/>
        <v/>
      </c>
      <c r="V236" t="str">
        <f t="shared" si="31"/>
        <v/>
      </c>
      <c r="W236" t="str">
        <f t="shared" si="32"/>
        <v/>
      </c>
    </row>
    <row r="237" spans="20:23" x14ac:dyDescent="0.15">
      <c r="T237" t="str">
        <f t="shared" si="29"/>
        <v/>
      </c>
      <c r="U237" t="str">
        <f t="shared" si="30"/>
        <v/>
      </c>
      <c r="V237" t="str">
        <f t="shared" si="31"/>
        <v/>
      </c>
      <c r="W237" t="str">
        <f t="shared" si="32"/>
        <v/>
      </c>
    </row>
    <row r="238" spans="20:23" x14ac:dyDescent="0.15">
      <c r="T238" t="str">
        <f t="shared" si="29"/>
        <v/>
      </c>
      <c r="U238" t="str">
        <f t="shared" si="30"/>
        <v/>
      </c>
      <c r="V238" t="str">
        <f t="shared" si="31"/>
        <v/>
      </c>
      <c r="W238" t="str">
        <f t="shared" si="32"/>
        <v/>
      </c>
    </row>
    <row r="239" spans="20:23" x14ac:dyDescent="0.15">
      <c r="T239" t="str">
        <f t="shared" si="29"/>
        <v/>
      </c>
      <c r="U239" t="str">
        <f t="shared" si="30"/>
        <v/>
      </c>
      <c r="V239" t="str">
        <f t="shared" si="31"/>
        <v/>
      </c>
      <c r="W239" t="str">
        <f t="shared" si="32"/>
        <v/>
      </c>
    </row>
    <row r="240" spans="20:23" x14ac:dyDescent="0.15">
      <c r="T240" t="str">
        <f t="shared" si="29"/>
        <v/>
      </c>
      <c r="U240" t="str">
        <f t="shared" si="30"/>
        <v/>
      </c>
      <c r="V240" t="str">
        <f t="shared" si="31"/>
        <v/>
      </c>
      <c r="W240" t="str">
        <f t="shared" si="32"/>
        <v/>
      </c>
    </row>
    <row r="241" spans="20:23" x14ac:dyDescent="0.15">
      <c r="T241" t="str">
        <f t="shared" ref="T241:T272" si="33">IF(H241="○","１男１００ｍ．","")</f>
        <v/>
      </c>
      <c r="U241" t="str">
        <f t="shared" ref="U241:U272" si="34">IF(J241="○","２男１００ｍ．","")</f>
        <v/>
      </c>
      <c r="V241" t="str">
        <f t="shared" ref="V241:V272" si="35">IF(L241="○","３男１００ｍ．","")</f>
        <v/>
      </c>
      <c r="W241" t="str">
        <f t="shared" ref="W241:W272" si="36">IF(N241="○","全男２００ｍ．","")</f>
        <v/>
      </c>
    </row>
    <row r="242" spans="20:23" x14ac:dyDescent="0.15">
      <c r="T242" t="str">
        <f t="shared" si="33"/>
        <v/>
      </c>
      <c r="U242" t="str">
        <f t="shared" si="34"/>
        <v/>
      </c>
      <c r="V242" t="str">
        <f t="shared" si="35"/>
        <v/>
      </c>
      <c r="W242" t="str">
        <f t="shared" si="36"/>
        <v/>
      </c>
    </row>
    <row r="243" spans="20:23" x14ac:dyDescent="0.15">
      <c r="T243" t="str">
        <f t="shared" si="33"/>
        <v/>
      </c>
      <c r="U243" t="str">
        <f t="shared" si="34"/>
        <v/>
      </c>
      <c r="V243" t="str">
        <f t="shared" si="35"/>
        <v/>
      </c>
      <c r="W243" t="str">
        <f t="shared" si="36"/>
        <v/>
      </c>
    </row>
    <row r="244" spans="20:23" x14ac:dyDescent="0.15">
      <c r="T244" t="str">
        <f t="shared" si="33"/>
        <v/>
      </c>
      <c r="U244" t="str">
        <f t="shared" si="34"/>
        <v/>
      </c>
      <c r="V244" t="str">
        <f t="shared" si="35"/>
        <v/>
      </c>
      <c r="W244" t="str">
        <f t="shared" si="36"/>
        <v/>
      </c>
    </row>
    <row r="245" spans="20:23" x14ac:dyDescent="0.15">
      <c r="T245" t="str">
        <f t="shared" si="33"/>
        <v/>
      </c>
      <c r="U245" t="str">
        <f t="shared" si="34"/>
        <v/>
      </c>
      <c r="V245" t="str">
        <f t="shared" si="35"/>
        <v/>
      </c>
      <c r="W245" t="str">
        <f t="shared" si="36"/>
        <v/>
      </c>
    </row>
    <row r="246" spans="20:23" x14ac:dyDescent="0.15">
      <c r="T246" t="str">
        <f t="shared" si="33"/>
        <v/>
      </c>
      <c r="U246" t="str">
        <f t="shared" si="34"/>
        <v/>
      </c>
      <c r="V246" t="str">
        <f t="shared" si="35"/>
        <v/>
      </c>
      <c r="W246" t="str">
        <f t="shared" si="36"/>
        <v/>
      </c>
    </row>
    <row r="247" spans="20:23" x14ac:dyDescent="0.15">
      <c r="T247" t="str">
        <f t="shared" si="33"/>
        <v/>
      </c>
      <c r="U247" t="str">
        <f t="shared" si="34"/>
        <v/>
      </c>
      <c r="V247" t="str">
        <f t="shared" si="35"/>
        <v/>
      </c>
      <c r="W247" t="str">
        <f t="shared" si="36"/>
        <v/>
      </c>
    </row>
    <row r="248" spans="20:23" x14ac:dyDescent="0.15">
      <c r="T248" t="str">
        <f t="shared" si="33"/>
        <v/>
      </c>
      <c r="U248" t="str">
        <f t="shared" si="34"/>
        <v/>
      </c>
      <c r="V248" t="str">
        <f t="shared" si="35"/>
        <v/>
      </c>
      <c r="W248" t="str">
        <f t="shared" si="36"/>
        <v/>
      </c>
    </row>
    <row r="249" spans="20:23" x14ac:dyDescent="0.15">
      <c r="T249" t="str">
        <f t="shared" si="33"/>
        <v/>
      </c>
      <c r="U249" t="str">
        <f t="shared" si="34"/>
        <v/>
      </c>
      <c r="V249" t="str">
        <f t="shared" si="35"/>
        <v/>
      </c>
      <c r="W249" t="str">
        <f t="shared" si="36"/>
        <v/>
      </c>
    </row>
    <row r="250" spans="20:23" x14ac:dyDescent="0.15">
      <c r="T250" t="str">
        <f t="shared" si="33"/>
        <v/>
      </c>
      <c r="U250" t="str">
        <f t="shared" si="34"/>
        <v/>
      </c>
      <c r="V250" t="str">
        <f t="shared" si="35"/>
        <v/>
      </c>
      <c r="W250" t="str">
        <f t="shared" si="36"/>
        <v/>
      </c>
    </row>
    <row r="251" spans="20:23" x14ac:dyDescent="0.15">
      <c r="T251" t="str">
        <f t="shared" si="33"/>
        <v/>
      </c>
      <c r="U251" t="str">
        <f t="shared" si="34"/>
        <v/>
      </c>
      <c r="V251" t="str">
        <f t="shared" si="35"/>
        <v/>
      </c>
      <c r="W251" t="str">
        <f t="shared" si="36"/>
        <v/>
      </c>
    </row>
    <row r="252" spans="20:23" x14ac:dyDescent="0.15">
      <c r="T252" t="str">
        <f t="shared" si="33"/>
        <v/>
      </c>
      <c r="U252" t="str">
        <f t="shared" si="34"/>
        <v/>
      </c>
      <c r="V252" t="str">
        <f t="shared" si="35"/>
        <v/>
      </c>
      <c r="W252" t="str">
        <f t="shared" si="36"/>
        <v/>
      </c>
    </row>
    <row r="253" spans="20:23" x14ac:dyDescent="0.15">
      <c r="T253" t="str">
        <f t="shared" si="33"/>
        <v/>
      </c>
      <c r="U253" t="str">
        <f t="shared" si="34"/>
        <v/>
      </c>
      <c r="V253" t="str">
        <f t="shared" si="35"/>
        <v/>
      </c>
      <c r="W253" t="str">
        <f t="shared" si="36"/>
        <v/>
      </c>
    </row>
    <row r="254" spans="20:23" x14ac:dyDescent="0.15">
      <c r="T254" t="str">
        <f t="shared" si="33"/>
        <v/>
      </c>
      <c r="U254" t="str">
        <f t="shared" si="34"/>
        <v/>
      </c>
      <c r="V254" t="str">
        <f t="shared" si="35"/>
        <v/>
      </c>
      <c r="W254" t="str">
        <f t="shared" si="36"/>
        <v/>
      </c>
    </row>
    <row r="255" spans="20:23" x14ac:dyDescent="0.15">
      <c r="T255" t="str">
        <f t="shared" si="33"/>
        <v/>
      </c>
      <c r="U255" t="str">
        <f t="shared" si="34"/>
        <v/>
      </c>
      <c r="V255" t="str">
        <f t="shared" si="35"/>
        <v/>
      </c>
      <c r="W255" t="str">
        <f t="shared" si="36"/>
        <v/>
      </c>
    </row>
    <row r="256" spans="20:23" x14ac:dyDescent="0.15">
      <c r="T256" t="str">
        <f t="shared" si="33"/>
        <v/>
      </c>
      <c r="U256" t="str">
        <f t="shared" si="34"/>
        <v/>
      </c>
      <c r="V256" t="str">
        <f t="shared" si="35"/>
        <v/>
      </c>
      <c r="W256" t="str">
        <f t="shared" si="36"/>
        <v/>
      </c>
    </row>
    <row r="257" spans="20:23" x14ac:dyDescent="0.15">
      <c r="T257" t="str">
        <f t="shared" si="33"/>
        <v/>
      </c>
      <c r="U257" t="str">
        <f t="shared" si="34"/>
        <v/>
      </c>
      <c r="V257" t="str">
        <f t="shared" si="35"/>
        <v/>
      </c>
      <c r="W257" t="str">
        <f t="shared" si="36"/>
        <v/>
      </c>
    </row>
    <row r="258" spans="20:23" x14ac:dyDescent="0.15">
      <c r="T258" t="str">
        <f t="shared" si="33"/>
        <v/>
      </c>
      <c r="U258" t="str">
        <f t="shared" si="34"/>
        <v/>
      </c>
      <c r="V258" t="str">
        <f t="shared" si="35"/>
        <v/>
      </c>
      <c r="W258" t="str">
        <f t="shared" si="36"/>
        <v/>
      </c>
    </row>
    <row r="259" spans="20:23" x14ac:dyDescent="0.15">
      <c r="T259" t="str">
        <f t="shared" si="33"/>
        <v/>
      </c>
      <c r="U259" t="str">
        <f t="shared" si="34"/>
        <v/>
      </c>
      <c r="V259" t="str">
        <f t="shared" si="35"/>
        <v/>
      </c>
      <c r="W259" t="str">
        <f t="shared" si="36"/>
        <v/>
      </c>
    </row>
    <row r="260" spans="20:23" x14ac:dyDescent="0.15">
      <c r="T260" t="str">
        <f t="shared" si="33"/>
        <v/>
      </c>
      <c r="U260" t="str">
        <f t="shared" si="34"/>
        <v/>
      </c>
      <c r="V260" t="str">
        <f t="shared" si="35"/>
        <v/>
      </c>
      <c r="W260" t="str">
        <f t="shared" si="36"/>
        <v/>
      </c>
    </row>
    <row r="261" spans="20:23" x14ac:dyDescent="0.15">
      <c r="T261" t="str">
        <f t="shared" si="33"/>
        <v/>
      </c>
      <c r="U261" t="str">
        <f t="shared" si="34"/>
        <v/>
      </c>
      <c r="V261" t="str">
        <f t="shared" si="35"/>
        <v/>
      </c>
      <c r="W261" t="str">
        <f t="shared" si="36"/>
        <v/>
      </c>
    </row>
    <row r="262" spans="20:23" x14ac:dyDescent="0.15">
      <c r="T262" t="str">
        <f t="shared" si="33"/>
        <v/>
      </c>
      <c r="U262" t="str">
        <f t="shared" si="34"/>
        <v/>
      </c>
      <c r="V262" t="str">
        <f t="shared" si="35"/>
        <v/>
      </c>
      <c r="W262" t="str">
        <f t="shared" si="36"/>
        <v/>
      </c>
    </row>
    <row r="263" spans="20:23" x14ac:dyDescent="0.15">
      <c r="T263" t="str">
        <f t="shared" si="33"/>
        <v/>
      </c>
      <c r="U263" t="str">
        <f t="shared" si="34"/>
        <v/>
      </c>
      <c r="V263" t="str">
        <f t="shared" si="35"/>
        <v/>
      </c>
      <c r="W263" t="str">
        <f t="shared" si="36"/>
        <v/>
      </c>
    </row>
    <row r="264" spans="20:23" x14ac:dyDescent="0.15">
      <c r="T264" t="str">
        <f t="shared" si="33"/>
        <v/>
      </c>
      <c r="U264" t="str">
        <f t="shared" si="34"/>
        <v/>
      </c>
      <c r="V264" t="str">
        <f t="shared" si="35"/>
        <v/>
      </c>
      <c r="W264" t="str">
        <f t="shared" si="36"/>
        <v/>
      </c>
    </row>
    <row r="265" spans="20:23" x14ac:dyDescent="0.15">
      <c r="T265" t="str">
        <f t="shared" si="33"/>
        <v/>
      </c>
      <c r="U265" t="str">
        <f t="shared" si="34"/>
        <v/>
      </c>
      <c r="V265" t="str">
        <f t="shared" si="35"/>
        <v/>
      </c>
      <c r="W265" t="str">
        <f t="shared" si="36"/>
        <v/>
      </c>
    </row>
    <row r="266" spans="20:23" x14ac:dyDescent="0.15">
      <c r="T266" t="str">
        <f t="shared" si="33"/>
        <v/>
      </c>
      <c r="U266" t="str">
        <f t="shared" si="34"/>
        <v/>
      </c>
      <c r="V266" t="str">
        <f t="shared" si="35"/>
        <v/>
      </c>
      <c r="W266" t="str">
        <f t="shared" si="36"/>
        <v/>
      </c>
    </row>
    <row r="267" spans="20:23" x14ac:dyDescent="0.15">
      <c r="T267" t="str">
        <f t="shared" si="33"/>
        <v/>
      </c>
      <c r="U267" t="str">
        <f t="shared" si="34"/>
        <v/>
      </c>
      <c r="V267" t="str">
        <f t="shared" si="35"/>
        <v/>
      </c>
      <c r="W267" t="str">
        <f t="shared" si="36"/>
        <v/>
      </c>
    </row>
    <row r="268" spans="20:23" x14ac:dyDescent="0.15">
      <c r="T268" t="str">
        <f t="shared" si="33"/>
        <v/>
      </c>
      <c r="U268" t="str">
        <f t="shared" si="34"/>
        <v/>
      </c>
      <c r="V268" t="str">
        <f t="shared" si="35"/>
        <v/>
      </c>
      <c r="W268" t="str">
        <f t="shared" si="36"/>
        <v/>
      </c>
    </row>
    <row r="269" spans="20:23" x14ac:dyDescent="0.15">
      <c r="T269" t="str">
        <f t="shared" si="33"/>
        <v/>
      </c>
      <c r="U269" t="str">
        <f t="shared" si="34"/>
        <v/>
      </c>
      <c r="V269" t="str">
        <f t="shared" si="35"/>
        <v/>
      </c>
      <c r="W269" t="str">
        <f t="shared" si="36"/>
        <v/>
      </c>
    </row>
    <row r="270" spans="20:23" x14ac:dyDescent="0.15">
      <c r="T270" t="str">
        <f t="shared" si="33"/>
        <v/>
      </c>
      <c r="U270" t="str">
        <f t="shared" si="34"/>
        <v/>
      </c>
      <c r="V270" t="str">
        <f t="shared" si="35"/>
        <v/>
      </c>
      <c r="W270" t="str">
        <f t="shared" si="36"/>
        <v/>
      </c>
    </row>
    <row r="271" spans="20:23" x14ac:dyDescent="0.15">
      <c r="T271" t="str">
        <f t="shared" si="33"/>
        <v/>
      </c>
      <c r="U271" t="str">
        <f t="shared" si="34"/>
        <v/>
      </c>
      <c r="V271" t="str">
        <f t="shared" si="35"/>
        <v/>
      </c>
      <c r="W271" t="str">
        <f t="shared" si="36"/>
        <v/>
      </c>
    </row>
    <row r="272" spans="20:23" x14ac:dyDescent="0.15">
      <c r="T272" t="str">
        <f t="shared" si="33"/>
        <v/>
      </c>
      <c r="U272" t="str">
        <f t="shared" si="34"/>
        <v/>
      </c>
      <c r="V272" t="str">
        <f t="shared" si="35"/>
        <v/>
      </c>
      <c r="W272" t="str">
        <f t="shared" si="36"/>
        <v/>
      </c>
    </row>
    <row r="273" spans="20:23" x14ac:dyDescent="0.15">
      <c r="T273" t="str">
        <f t="shared" ref="T273:T308" si="37">IF(H273="○","１男１００ｍ．","")</f>
        <v/>
      </c>
      <c r="U273" t="str">
        <f t="shared" ref="U273:U308" si="38">IF(J273="○","２男１００ｍ．","")</f>
        <v/>
      </c>
      <c r="V273" t="str">
        <f t="shared" ref="V273:V308" si="39">IF(L273="○","３男１００ｍ．","")</f>
        <v/>
      </c>
      <c r="W273" t="str">
        <f t="shared" ref="W273:W308" si="40">IF(N273="○","全男２００ｍ．","")</f>
        <v/>
      </c>
    </row>
    <row r="274" spans="20:23" x14ac:dyDescent="0.15">
      <c r="T274" t="str">
        <f t="shared" si="37"/>
        <v/>
      </c>
      <c r="U274" t="str">
        <f t="shared" si="38"/>
        <v/>
      </c>
      <c r="V274" t="str">
        <f t="shared" si="39"/>
        <v/>
      </c>
      <c r="W274" t="str">
        <f t="shared" si="40"/>
        <v/>
      </c>
    </row>
    <row r="275" spans="20:23" x14ac:dyDescent="0.15">
      <c r="T275" t="str">
        <f t="shared" si="37"/>
        <v/>
      </c>
      <c r="U275" t="str">
        <f t="shared" si="38"/>
        <v/>
      </c>
      <c r="V275" t="str">
        <f t="shared" si="39"/>
        <v/>
      </c>
      <c r="W275" t="str">
        <f t="shared" si="40"/>
        <v/>
      </c>
    </row>
    <row r="276" spans="20:23" x14ac:dyDescent="0.15">
      <c r="T276" t="str">
        <f t="shared" si="37"/>
        <v/>
      </c>
      <c r="U276" t="str">
        <f t="shared" si="38"/>
        <v/>
      </c>
      <c r="V276" t="str">
        <f t="shared" si="39"/>
        <v/>
      </c>
      <c r="W276" t="str">
        <f t="shared" si="40"/>
        <v/>
      </c>
    </row>
    <row r="277" spans="20:23" x14ac:dyDescent="0.15">
      <c r="T277" t="str">
        <f t="shared" si="37"/>
        <v/>
      </c>
      <c r="U277" t="str">
        <f t="shared" si="38"/>
        <v/>
      </c>
      <c r="V277" t="str">
        <f t="shared" si="39"/>
        <v/>
      </c>
      <c r="W277" t="str">
        <f t="shared" si="40"/>
        <v/>
      </c>
    </row>
    <row r="278" spans="20:23" x14ac:dyDescent="0.15">
      <c r="T278" t="str">
        <f t="shared" si="37"/>
        <v/>
      </c>
      <c r="U278" t="str">
        <f t="shared" si="38"/>
        <v/>
      </c>
      <c r="V278" t="str">
        <f t="shared" si="39"/>
        <v/>
      </c>
      <c r="W278" t="str">
        <f t="shared" si="40"/>
        <v/>
      </c>
    </row>
    <row r="279" spans="20:23" x14ac:dyDescent="0.15">
      <c r="T279" t="str">
        <f t="shared" si="37"/>
        <v/>
      </c>
      <c r="U279" t="str">
        <f t="shared" si="38"/>
        <v/>
      </c>
      <c r="V279" t="str">
        <f t="shared" si="39"/>
        <v/>
      </c>
      <c r="W279" t="str">
        <f t="shared" si="40"/>
        <v/>
      </c>
    </row>
    <row r="280" spans="20:23" x14ac:dyDescent="0.15">
      <c r="T280" t="str">
        <f t="shared" si="37"/>
        <v/>
      </c>
      <c r="U280" t="str">
        <f t="shared" si="38"/>
        <v/>
      </c>
      <c r="V280" t="str">
        <f t="shared" si="39"/>
        <v/>
      </c>
      <c r="W280" t="str">
        <f t="shared" si="40"/>
        <v/>
      </c>
    </row>
    <row r="281" spans="20:23" x14ac:dyDescent="0.15">
      <c r="T281" t="str">
        <f t="shared" si="37"/>
        <v/>
      </c>
      <c r="U281" t="str">
        <f t="shared" si="38"/>
        <v/>
      </c>
      <c r="V281" t="str">
        <f t="shared" si="39"/>
        <v/>
      </c>
      <c r="W281" t="str">
        <f t="shared" si="40"/>
        <v/>
      </c>
    </row>
    <row r="282" spans="20:23" x14ac:dyDescent="0.15">
      <c r="T282" t="str">
        <f t="shared" si="37"/>
        <v/>
      </c>
      <c r="U282" t="str">
        <f t="shared" si="38"/>
        <v/>
      </c>
      <c r="V282" t="str">
        <f t="shared" si="39"/>
        <v/>
      </c>
      <c r="W282" t="str">
        <f t="shared" si="40"/>
        <v/>
      </c>
    </row>
    <row r="283" spans="20:23" x14ac:dyDescent="0.15">
      <c r="T283" t="str">
        <f t="shared" si="37"/>
        <v/>
      </c>
      <c r="U283" t="str">
        <f t="shared" si="38"/>
        <v/>
      </c>
      <c r="V283" t="str">
        <f t="shared" si="39"/>
        <v/>
      </c>
      <c r="W283" t="str">
        <f t="shared" si="40"/>
        <v/>
      </c>
    </row>
    <row r="284" spans="20:23" x14ac:dyDescent="0.15">
      <c r="T284" t="str">
        <f t="shared" si="37"/>
        <v/>
      </c>
      <c r="U284" t="str">
        <f t="shared" si="38"/>
        <v/>
      </c>
      <c r="V284" t="str">
        <f t="shared" si="39"/>
        <v/>
      </c>
      <c r="W284" t="str">
        <f t="shared" si="40"/>
        <v/>
      </c>
    </row>
    <row r="285" spans="20:23" x14ac:dyDescent="0.15">
      <c r="T285" t="str">
        <f t="shared" si="37"/>
        <v/>
      </c>
      <c r="U285" t="str">
        <f t="shared" si="38"/>
        <v/>
      </c>
      <c r="V285" t="str">
        <f t="shared" si="39"/>
        <v/>
      </c>
      <c r="W285" t="str">
        <f t="shared" si="40"/>
        <v/>
      </c>
    </row>
    <row r="286" spans="20:23" x14ac:dyDescent="0.15">
      <c r="T286" t="str">
        <f t="shared" si="37"/>
        <v/>
      </c>
      <c r="U286" t="str">
        <f t="shared" si="38"/>
        <v/>
      </c>
      <c r="V286" t="str">
        <f t="shared" si="39"/>
        <v/>
      </c>
      <c r="W286" t="str">
        <f t="shared" si="40"/>
        <v/>
      </c>
    </row>
    <row r="287" spans="20:23" x14ac:dyDescent="0.15">
      <c r="T287" t="str">
        <f t="shared" si="37"/>
        <v/>
      </c>
      <c r="U287" t="str">
        <f t="shared" si="38"/>
        <v/>
      </c>
      <c r="V287" t="str">
        <f t="shared" si="39"/>
        <v/>
      </c>
      <c r="W287" t="str">
        <f t="shared" si="40"/>
        <v/>
      </c>
    </row>
    <row r="288" spans="20:23" x14ac:dyDescent="0.15">
      <c r="T288" t="str">
        <f t="shared" si="37"/>
        <v/>
      </c>
      <c r="U288" t="str">
        <f t="shared" si="38"/>
        <v/>
      </c>
      <c r="V288" t="str">
        <f t="shared" si="39"/>
        <v/>
      </c>
      <c r="W288" t="str">
        <f t="shared" si="40"/>
        <v/>
      </c>
    </row>
    <row r="289" spans="20:23" x14ac:dyDescent="0.15">
      <c r="T289" t="str">
        <f t="shared" si="37"/>
        <v/>
      </c>
      <c r="U289" t="str">
        <f t="shared" si="38"/>
        <v/>
      </c>
      <c r="V289" t="str">
        <f t="shared" si="39"/>
        <v/>
      </c>
      <c r="W289" t="str">
        <f t="shared" si="40"/>
        <v/>
      </c>
    </row>
    <row r="290" spans="20:23" x14ac:dyDescent="0.15">
      <c r="T290" t="str">
        <f t="shared" si="37"/>
        <v/>
      </c>
      <c r="U290" t="str">
        <f t="shared" si="38"/>
        <v/>
      </c>
      <c r="V290" t="str">
        <f t="shared" si="39"/>
        <v/>
      </c>
      <c r="W290" t="str">
        <f t="shared" si="40"/>
        <v/>
      </c>
    </row>
    <row r="291" spans="20:23" x14ac:dyDescent="0.15">
      <c r="T291" t="str">
        <f t="shared" si="37"/>
        <v/>
      </c>
      <c r="U291" t="str">
        <f t="shared" si="38"/>
        <v/>
      </c>
      <c r="V291" t="str">
        <f t="shared" si="39"/>
        <v/>
      </c>
      <c r="W291" t="str">
        <f t="shared" si="40"/>
        <v/>
      </c>
    </row>
    <row r="292" spans="20:23" x14ac:dyDescent="0.15">
      <c r="T292" t="str">
        <f t="shared" si="37"/>
        <v/>
      </c>
      <c r="U292" t="str">
        <f t="shared" si="38"/>
        <v/>
      </c>
      <c r="V292" t="str">
        <f t="shared" si="39"/>
        <v/>
      </c>
      <c r="W292" t="str">
        <f t="shared" si="40"/>
        <v/>
      </c>
    </row>
    <row r="293" spans="20:23" x14ac:dyDescent="0.15">
      <c r="T293" t="str">
        <f t="shared" si="37"/>
        <v/>
      </c>
      <c r="U293" t="str">
        <f t="shared" si="38"/>
        <v/>
      </c>
      <c r="V293" t="str">
        <f t="shared" si="39"/>
        <v/>
      </c>
      <c r="W293" t="str">
        <f t="shared" si="40"/>
        <v/>
      </c>
    </row>
    <row r="294" spans="20:23" x14ac:dyDescent="0.15">
      <c r="T294" t="str">
        <f t="shared" si="37"/>
        <v/>
      </c>
      <c r="U294" t="str">
        <f t="shared" si="38"/>
        <v/>
      </c>
      <c r="V294" t="str">
        <f t="shared" si="39"/>
        <v/>
      </c>
      <c r="W294" t="str">
        <f t="shared" si="40"/>
        <v/>
      </c>
    </row>
    <row r="295" spans="20:23" x14ac:dyDescent="0.15">
      <c r="T295" t="str">
        <f t="shared" si="37"/>
        <v/>
      </c>
      <c r="U295" t="str">
        <f t="shared" si="38"/>
        <v/>
      </c>
      <c r="V295" t="str">
        <f t="shared" si="39"/>
        <v/>
      </c>
      <c r="W295" t="str">
        <f t="shared" si="40"/>
        <v/>
      </c>
    </row>
    <row r="296" spans="20:23" x14ac:dyDescent="0.15">
      <c r="T296" t="str">
        <f t="shared" si="37"/>
        <v/>
      </c>
      <c r="U296" t="str">
        <f t="shared" si="38"/>
        <v/>
      </c>
      <c r="V296" t="str">
        <f t="shared" si="39"/>
        <v/>
      </c>
      <c r="W296" t="str">
        <f t="shared" si="40"/>
        <v/>
      </c>
    </row>
    <row r="297" spans="20:23" x14ac:dyDescent="0.15">
      <c r="T297" t="str">
        <f t="shared" si="37"/>
        <v/>
      </c>
      <c r="U297" t="str">
        <f t="shared" si="38"/>
        <v/>
      </c>
      <c r="V297" t="str">
        <f t="shared" si="39"/>
        <v/>
      </c>
      <c r="W297" t="str">
        <f t="shared" si="40"/>
        <v/>
      </c>
    </row>
    <row r="298" spans="20:23" x14ac:dyDescent="0.15">
      <c r="T298" t="str">
        <f t="shared" si="37"/>
        <v/>
      </c>
      <c r="U298" t="str">
        <f t="shared" si="38"/>
        <v/>
      </c>
      <c r="V298" t="str">
        <f t="shared" si="39"/>
        <v/>
      </c>
      <c r="W298" t="str">
        <f t="shared" si="40"/>
        <v/>
      </c>
    </row>
    <row r="299" spans="20:23" x14ac:dyDescent="0.15">
      <c r="T299" t="str">
        <f t="shared" si="37"/>
        <v/>
      </c>
      <c r="U299" t="str">
        <f t="shared" si="38"/>
        <v/>
      </c>
      <c r="V299" t="str">
        <f t="shared" si="39"/>
        <v/>
      </c>
      <c r="W299" t="str">
        <f t="shared" si="40"/>
        <v/>
      </c>
    </row>
    <row r="300" spans="20:23" x14ac:dyDescent="0.15">
      <c r="T300" t="str">
        <f t="shared" si="37"/>
        <v/>
      </c>
      <c r="U300" t="str">
        <f t="shared" si="38"/>
        <v/>
      </c>
      <c r="V300" t="str">
        <f t="shared" si="39"/>
        <v/>
      </c>
      <c r="W300" t="str">
        <f t="shared" si="40"/>
        <v/>
      </c>
    </row>
    <row r="301" spans="20:23" x14ac:dyDescent="0.15">
      <c r="T301" t="str">
        <f t="shared" si="37"/>
        <v/>
      </c>
      <c r="U301" t="str">
        <f t="shared" si="38"/>
        <v/>
      </c>
      <c r="V301" t="str">
        <f t="shared" si="39"/>
        <v/>
      </c>
      <c r="W301" t="str">
        <f t="shared" si="40"/>
        <v/>
      </c>
    </row>
    <row r="302" spans="20:23" x14ac:dyDescent="0.15">
      <c r="T302" t="str">
        <f t="shared" si="37"/>
        <v/>
      </c>
      <c r="U302" t="str">
        <f t="shared" si="38"/>
        <v/>
      </c>
      <c r="V302" t="str">
        <f t="shared" si="39"/>
        <v/>
      </c>
      <c r="W302" t="str">
        <f t="shared" si="40"/>
        <v/>
      </c>
    </row>
    <row r="303" spans="20:23" x14ac:dyDescent="0.15">
      <c r="T303" t="str">
        <f t="shared" si="37"/>
        <v/>
      </c>
      <c r="U303" t="str">
        <f t="shared" si="38"/>
        <v/>
      </c>
      <c r="V303" t="str">
        <f t="shared" si="39"/>
        <v/>
      </c>
      <c r="W303" t="str">
        <f t="shared" si="40"/>
        <v/>
      </c>
    </row>
    <row r="304" spans="20:23" x14ac:dyDescent="0.15">
      <c r="T304" t="str">
        <f t="shared" si="37"/>
        <v/>
      </c>
      <c r="U304" t="str">
        <f t="shared" si="38"/>
        <v/>
      </c>
      <c r="V304" t="str">
        <f t="shared" si="39"/>
        <v/>
      </c>
      <c r="W304" t="str">
        <f t="shared" si="40"/>
        <v/>
      </c>
    </row>
    <row r="305" spans="20:23" x14ac:dyDescent="0.15">
      <c r="T305" t="str">
        <f t="shared" si="37"/>
        <v/>
      </c>
      <c r="U305" t="str">
        <f t="shared" si="38"/>
        <v/>
      </c>
      <c r="V305" t="str">
        <f t="shared" si="39"/>
        <v/>
      </c>
      <c r="W305" t="str">
        <f t="shared" si="40"/>
        <v/>
      </c>
    </row>
    <row r="306" spans="20:23" x14ac:dyDescent="0.15">
      <c r="T306" t="str">
        <f t="shared" si="37"/>
        <v/>
      </c>
      <c r="U306" t="str">
        <f t="shared" si="38"/>
        <v/>
      </c>
      <c r="V306" t="str">
        <f t="shared" si="39"/>
        <v/>
      </c>
      <c r="W306" t="str">
        <f t="shared" si="40"/>
        <v/>
      </c>
    </row>
    <row r="307" spans="20:23" x14ac:dyDescent="0.15">
      <c r="T307" t="str">
        <f t="shared" si="37"/>
        <v/>
      </c>
      <c r="U307" t="str">
        <f t="shared" si="38"/>
        <v/>
      </c>
      <c r="V307" t="str">
        <f t="shared" si="39"/>
        <v/>
      </c>
      <c r="W307" t="str">
        <f t="shared" si="40"/>
        <v/>
      </c>
    </row>
    <row r="308" spans="20:23" x14ac:dyDescent="0.15">
      <c r="T308" t="str">
        <f t="shared" si="37"/>
        <v/>
      </c>
      <c r="U308" t="str">
        <f t="shared" si="38"/>
        <v/>
      </c>
      <c r="V308" t="str">
        <f t="shared" si="39"/>
        <v/>
      </c>
      <c r="W308" t="str">
        <f t="shared" si="40"/>
        <v/>
      </c>
    </row>
    <row r="329" spans="1:1" x14ac:dyDescent="0.15">
      <c r="A329" s="3"/>
    </row>
  </sheetData>
  <protectedRanges>
    <protectedRange sqref="H9:O208" name="範囲2"/>
    <protectedRange sqref="B9:E208" name="範囲1"/>
  </protectedRanges>
  <mergeCells count="5">
    <mergeCell ref="N7:O7"/>
    <mergeCell ref="B1:G1"/>
    <mergeCell ref="H7:I7"/>
    <mergeCell ref="J7:K7"/>
    <mergeCell ref="L7:M7"/>
  </mergeCells>
  <phoneticPr fontId="2"/>
  <dataValidations count="1">
    <dataValidation type="list" allowBlank="1" showInputMessage="1" showErrorMessage="1" sqref="H9:H208 J9:J208 L9:L208 N9:N208" xr:uid="{00000000-0002-0000-0100-000000000000}">
      <formula1>$T$7</formula1>
    </dataValidation>
  </dataValidations>
  <printOptions horizontalCentered="1" verticalCentere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7"/>
  </sheetPr>
  <dimension ref="A1:AB329"/>
  <sheetViews>
    <sheetView zoomScaleNormal="100" workbookViewId="0">
      <pane xSplit="5" ySplit="8" topLeftCell="F9" activePane="bottomRight" state="frozen"/>
      <selection pane="topRight" activeCell="E1" sqref="E1"/>
      <selection pane="bottomLeft" activeCell="A8" sqref="A8"/>
      <selection pane="bottomRight" activeCell="D14" sqref="D14"/>
    </sheetView>
  </sheetViews>
  <sheetFormatPr defaultRowHeight="13.5" x14ac:dyDescent="0.15"/>
  <cols>
    <col min="1" max="1" width="6.5" customWidth="1"/>
    <col min="2" max="2" width="7.375" customWidth="1"/>
    <col min="3" max="3" width="13.375" customWidth="1"/>
    <col min="4" max="4" width="16.875" customWidth="1"/>
    <col min="5" max="5" width="4.375" customWidth="1"/>
    <col min="6" max="6" width="11.125" customWidth="1"/>
    <col min="7" max="7" width="43.125" customWidth="1"/>
    <col min="8" max="8" width="2.375" customWidth="1"/>
    <col min="9" max="9" width="5.625" customWidth="1"/>
    <col min="10" max="10" width="2.625" customWidth="1"/>
    <col min="11" max="11" width="4.875" customWidth="1"/>
    <col min="12" max="12" width="2.5" customWidth="1"/>
    <col min="13" max="13" width="4.875" customWidth="1"/>
    <col min="14" max="14" width="2.5" customWidth="1"/>
    <col min="15" max="15" width="4.875" customWidth="1"/>
    <col min="16" max="16" width="5.625" customWidth="1"/>
    <col min="17" max="17" width="9.375" customWidth="1"/>
    <col min="18" max="18" width="4.625" customWidth="1"/>
    <col min="19" max="19" width="6.25" customWidth="1"/>
    <col min="20" max="23" width="3.625" customWidth="1"/>
    <col min="24" max="30" width="8.5" customWidth="1"/>
    <col min="32" max="32" width="7.875" customWidth="1"/>
    <col min="33" max="33" width="13.625" customWidth="1"/>
    <col min="34" max="34" width="5.25" customWidth="1"/>
  </cols>
  <sheetData>
    <row r="1" spans="1:28" ht="13.5" customHeight="1" x14ac:dyDescent="0.15">
      <c r="B1" s="212" t="str">
        <f>"第"&amp;DBCS('必ず入力してください!!'!L2)&amp;"回　"&amp;"浜田市陸協記録会 参加申込シート (中学校女子)"</f>
        <v>第１回　浜田市陸協記録会 参加申込シート (中学校女子)</v>
      </c>
      <c r="C1" s="212"/>
      <c r="D1" s="212"/>
      <c r="E1" s="212"/>
      <c r="F1" s="212"/>
      <c r="G1" s="212"/>
    </row>
    <row r="2" spans="1:28" x14ac:dyDescent="0.15">
      <c r="B2">
        <v>1</v>
      </c>
      <c r="C2">
        <f>B2+1</f>
        <v>2</v>
      </c>
      <c r="D2">
        <f t="shared" ref="D2:M2" si="0">C2+1</f>
        <v>3</v>
      </c>
      <c r="E2">
        <f t="shared" si="0"/>
        <v>4</v>
      </c>
      <c r="F2">
        <f t="shared" si="0"/>
        <v>5</v>
      </c>
      <c r="G2">
        <f t="shared" si="0"/>
        <v>6</v>
      </c>
      <c r="H2">
        <f t="shared" si="0"/>
        <v>7</v>
      </c>
      <c r="I2">
        <f t="shared" si="0"/>
        <v>8</v>
      </c>
      <c r="J2">
        <f t="shared" si="0"/>
        <v>9</v>
      </c>
      <c r="K2">
        <f t="shared" si="0"/>
        <v>10</v>
      </c>
      <c r="L2">
        <f t="shared" si="0"/>
        <v>11</v>
      </c>
      <c r="M2">
        <f t="shared" si="0"/>
        <v>12</v>
      </c>
      <c r="N2">
        <f t="shared" ref="N2" si="1">M2+1</f>
        <v>13</v>
      </c>
      <c r="O2">
        <f t="shared" ref="O2" si="2">N2+1</f>
        <v>14</v>
      </c>
      <c r="P2">
        <f t="shared" ref="P2" si="3">O2+1</f>
        <v>15</v>
      </c>
      <c r="Q2">
        <f t="shared" ref="Q2" si="4">P2+1</f>
        <v>16</v>
      </c>
      <c r="R2">
        <f t="shared" ref="R2" si="5">Q2+1</f>
        <v>17</v>
      </c>
      <c r="S2">
        <f t="shared" ref="S2" si="6">R2+1</f>
        <v>18</v>
      </c>
      <c r="T2">
        <f t="shared" ref="T2" si="7">S2+1</f>
        <v>19</v>
      </c>
    </row>
    <row r="3" spans="1:28" x14ac:dyDescent="0.15">
      <c r="B3" t="s">
        <v>52</v>
      </c>
      <c r="C3" s="26"/>
      <c r="D3" s="27" t="s">
        <v>49</v>
      </c>
    </row>
    <row r="4" spans="1:28" x14ac:dyDescent="0.15">
      <c r="B4" s="80"/>
      <c r="C4" s="27" t="s">
        <v>53</v>
      </c>
      <c r="D4" s="27"/>
    </row>
    <row r="5" spans="1:28" ht="13.5" customHeight="1" x14ac:dyDescent="0.15">
      <c r="B5" s="80"/>
      <c r="C5" s="28"/>
      <c r="F5" s="8"/>
      <c r="H5" s="76" t="s">
        <v>37</v>
      </c>
      <c r="I5" s="77"/>
      <c r="J5" s="19"/>
      <c r="K5" s="16"/>
      <c r="L5" s="19"/>
      <c r="M5" s="16"/>
      <c r="N5" s="19"/>
      <c r="O5" s="16"/>
    </row>
    <row r="6" spans="1:28" ht="13.5" customHeight="1" x14ac:dyDescent="0.15">
      <c r="B6" s="78" t="s">
        <v>296</v>
      </c>
      <c r="C6" s="23"/>
      <c r="D6" s="23"/>
      <c r="E6" s="23"/>
      <c r="F6" s="135" t="s">
        <v>77</v>
      </c>
      <c r="G6" s="6"/>
      <c r="H6" s="17"/>
      <c r="I6" s="18"/>
      <c r="J6" s="17"/>
      <c r="K6" s="18"/>
      <c r="L6" s="17"/>
      <c r="M6" s="18"/>
      <c r="N6" s="17"/>
      <c r="O6" s="18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27" customHeight="1" x14ac:dyDescent="0.15">
      <c r="B7" s="14" t="s">
        <v>295</v>
      </c>
      <c r="C7" s="15" t="s">
        <v>30</v>
      </c>
      <c r="D7" s="79" t="s">
        <v>50</v>
      </c>
      <c r="E7" s="15" t="s">
        <v>29</v>
      </c>
      <c r="F7" s="21" t="s">
        <v>278</v>
      </c>
      <c r="G7" s="7" t="s">
        <v>44</v>
      </c>
      <c r="H7" s="214" t="s">
        <v>41</v>
      </c>
      <c r="I7" s="215"/>
      <c r="J7" s="214" t="s">
        <v>289</v>
      </c>
      <c r="K7" s="215"/>
      <c r="L7" s="214" t="s">
        <v>42</v>
      </c>
      <c r="M7" s="215"/>
      <c r="N7" s="214" t="s">
        <v>93</v>
      </c>
      <c r="O7" s="215"/>
      <c r="Q7" s="2" t="s">
        <v>70</v>
      </c>
      <c r="S7" s="2"/>
      <c r="T7" s="2" t="s">
        <v>34</v>
      </c>
      <c r="U7" s="2"/>
      <c r="V7" s="2"/>
      <c r="W7" s="2"/>
      <c r="X7" s="2"/>
      <c r="Y7" s="2"/>
      <c r="Z7" s="2"/>
      <c r="AA7" s="2"/>
    </row>
    <row r="8" spans="1:28" ht="14.25" customHeight="1" x14ac:dyDescent="0.15">
      <c r="A8" s="29" t="s">
        <v>36</v>
      </c>
      <c r="B8" s="30">
        <v>4801</v>
      </c>
      <c r="C8" s="30" t="s">
        <v>74</v>
      </c>
      <c r="D8" s="31" t="s">
        <v>75</v>
      </c>
      <c r="E8" s="162">
        <v>1</v>
      </c>
      <c r="F8" s="32" t="str">
        <f>IF(B8="","",VLOOKUP(B8,中学校名!$B$3:$D$120,2,TRUE))</f>
        <v>浜田一中</v>
      </c>
      <c r="G8" s="144" t="str">
        <f>T(T8)&amp;T(U8)&amp;T(V8)&amp;T(W8)</f>
        <v>走高跳．走幅跳．砲丸投．ジャベリック．</v>
      </c>
      <c r="H8" s="73" t="s">
        <v>34</v>
      </c>
      <c r="I8" s="75" t="s">
        <v>40</v>
      </c>
      <c r="J8" s="73" t="s">
        <v>34</v>
      </c>
      <c r="K8" s="75" t="s">
        <v>290</v>
      </c>
      <c r="L8" s="73" t="s">
        <v>34</v>
      </c>
      <c r="M8" s="74" t="s">
        <v>72</v>
      </c>
      <c r="N8" s="73" t="s">
        <v>34</v>
      </c>
      <c r="O8" s="74" t="s">
        <v>45</v>
      </c>
      <c r="Q8" s="93">
        <f t="shared" ref="Q8:Q71" si="8">IF(COUNTIF(H8:O8,"○")=0,"",COUNTIF(H8:O8,"○"))</f>
        <v>4</v>
      </c>
      <c r="S8" s="2"/>
      <c r="T8" t="str">
        <f>IF(H8="○","走高跳．","")</f>
        <v>走高跳．</v>
      </c>
      <c r="U8" t="str">
        <f>IF(J8="○","走幅跳．","")</f>
        <v>走幅跳．</v>
      </c>
      <c r="V8" t="str">
        <f>IF(L8="○","砲丸投．","")</f>
        <v>砲丸投．</v>
      </c>
      <c r="W8" t="str">
        <f>IF(N8="○","ジャベリック．","")</f>
        <v>ジャベリック．</v>
      </c>
    </row>
    <row r="9" spans="1:28" x14ac:dyDescent="0.15">
      <c r="A9" s="20">
        <v>1</v>
      </c>
      <c r="B9" s="48"/>
      <c r="C9" s="50"/>
      <c r="D9" s="44"/>
      <c r="E9" s="163"/>
      <c r="F9" s="66" t="str">
        <f>IF(B9="","",VLOOKUP(B9,中学校名!$B$3:$D$120,2,TRUE))</f>
        <v/>
      </c>
      <c r="G9" s="145" t="str">
        <f>T(T9)&amp;T(U9)&amp;T(V9)&amp;T(W9)</f>
        <v/>
      </c>
      <c r="H9" s="40"/>
      <c r="I9" s="38"/>
      <c r="J9" s="40"/>
      <c r="K9" s="38"/>
      <c r="L9" s="40"/>
      <c r="M9" s="38"/>
      <c r="N9" s="40"/>
      <c r="O9" s="38"/>
      <c r="Q9" s="93" t="str">
        <f t="shared" si="8"/>
        <v/>
      </c>
      <c r="S9" s="2"/>
      <c r="T9" t="str">
        <f t="shared" ref="T9:T72" si="9">IF(H9="○","走高跳．","")</f>
        <v/>
      </c>
      <c r="U9" t="str">
        <f t="shared" ref="U9:U72" si="10">IF(J9="○","走幅跳．","")</f>
        <v/>
      </c>
      <c r="V9" t="str">
        <f t="shared" ref="V9:V72" si="11">IF(L9="○","砲丸投．","")</f>
        <v/>
      </c>
      <c r="W9" t="str">
        <f t="shared" ref="W9:W72" si="12">IF(N9="○","ジャベリック．","")</f>
        <v/>
      </c>
    </row>
    <row r="10" spans="1:28" x14ac:dyDescent="0.15">
      <c r="A10" s="35">
        <f t="shared" ref="A10:A41" si="13">IF(COUNTIF($C$9:$C$208,C10)&gt;=2,$A$221,A9+1)</f>
        <v>2</v>
      </c>
      <c r="B10" s="46"/>
      <c r="C10" s="51"/>
      <c r="D10" s="45"/>
      <c r="E10" s="164"/>
      <c r="F10" s="67" t="str">
        <f>IF(B10="","",VLOOKUP(B10,中学校名!$B$3:$D$120,2,TRUE))</f>
        <v/>
      </c>
      <c r="G10" s="146" t="str">
        <f t="shared" ref="G10:G73" si="14">T(T10)&amp;T(U10)&amp;T(V10)&amp;T(W10)</f>
        <v/>
      </c>
      <c r="H10" s="40"/>
      <c r="I10" s="40"/>
      <c r="J10" s="40"/>
      <c r="K10" s="40"/>
      <c r="L10" s="40"/>
      <c r="M10" s="40"/>
      <c r="N10" s="40"/>
      <c r="O10" s="40"/>
      <c r="Q10" s="93" t="str">
        <f t="shared" si="8"/>
        <v/>
      </c>
      <c r="S10" s="2"/>
      <c r="T10" t="str">
        <f t="shared" si="9"/>
        <v/>
      </c>
      <c r="U10" t="str">
        <f t="shared" si="10"/>
        <v/>
      </c>
      <c r="V10" t="str">
        <f t="shared" si="11"/>
        <v/>
      </c>
      <c r="W10" t="str">
        <f t="shared" si="12"/>
        <v/>
      </c>
    </row>
    <row r="11" spans="1:28" x14ac:dyDescent="0.15">
      <c r="A11" s="20">
        <f t="shared" si="13"/>
        <v>3</v>
      </c>
      <c r="B11" s="46"/>
      <c r="C11" s="51"/>
      <c r="D11" s="45"/>
      <c r="E11" s="164"/>
      <c r="F11" s="67" t="str">
        <f>IF(B11="","",VLOOKUP(B11,中学校名!$B$3:$D$120,2,TRUE))</f>
        <v/>
      </c>
      <c r="G11" s="146" t="str">
        <f t="shared" si="14"/>
        <v/>
      </c>
      <c r="H11" s="40"/>
      <c r="I11" s="40"/>
      <c r="J11" s="40"/>
      <c r="K11" s="40"/>
      <c r="L11" s="40"/>
      <c r="M11" s="40"/>
      <c r="N11" s="40"/>
      <c r="O11" s="40"/>
      <c r="Q11" s="93" t="str">
        <f t="shared" si="8"/>
        <v/>
      </c>
      <c r="S11" s="2"/>
      <c r="T11" t="str">
        <f t="shared" si="9"/>
        <v/>
      </c>
      <c r="U11" t="str">
        <f t="shared" si="10"/>
        <v/>
      </c>
      <c r="V11" t="str">
        <f t="shared" si="11"/>
        <v/>
      </c>
      <c r="W11" t="str">
        <f t="shared" si="12"/>
        <v/>
      </c>
    </row>
    <row r="12" spans="1:28" x14ac:dyDescent="0.15">
      <c r="A12" s="20">
        <f t="shared" si="13"/>
        <v>4</v>
      </c>
      <c r="B12" s="46"/>
      <c r="C12" s="51"/>
      <c r="D12" s="45"/>
      <c r="E12" s="164"/>
      <c r="F12" s="67" t="str">
        <f>IF(B12="","",VLOOKUP(B12,中学校名!$B$3:$D$120,2,TRUE))</f>
        <v/>
      </c>
      <c r="G12" s="146" t="str">
        <f t="shared" si="14"/>
        <v/>
      </c>
      <c r="H12" s="40"/>
      <c r="I12" s="40"/>
      <c r="J12" s="40"/>
      <c r="K12" s="40"/>
      <c r="L12" s="40"/>
      <c r="M12" s="40"/>
      <c r="N12" s="40"/>
      <c r="O12" s="40"/>
      <c r="Q12" s="93" t="str">
        <f t="shared" si="8"/>
        <v/>
      </c>
      <c r="S12" s="2"/>
      <c r="T12" t="str">
        <f t="shared" si="9"/>
        <v/>
      </c>
      <c r="U12" t="str">
        <f t="shared" si="10"/>
        <v/>
      </c>
      <c r="V12" t="str">
        <f t="shared" si="11"/>
        <v/>
      </c>
      <c r="W12" t="str">
        <f t="shared" si="12"/>
        <v/>
      </c>
    </row>
    <row r="13" spans="1:28" x14ac:dyDescent="0.15">
      <c r="A13" s="20">
        <f t="shared" si="13"/>
        <v>5</v>
      </c>
      <c r="B13" s="46"/>
      <c r="C13" s="51"/>
      <c r="D13" s="45"/>
      <c r="E13" s="164"/>
      <c r="F13" s="67" t="str">
        <f>IF(B13="","",VLOOKUP(B13,中学校名!$B$3:$D$120,2,TRUE))</f>
        <v/>
      </c>
      <c r="G13" s="146" t="str">
        <f t="shared" si="14"/>
        <v/>
      </c>
      <c r="H13" s="40"/>
      <c r="I13" s="40"/>
      <c r="J13" s="40"/>
      <c r="K13" s="40"/>
      <c r="L13" s="40"/>
      <c r="M13" s="40"/>
      <c r="N13" s="40"/>
      <c r="O13" s="40"/>
      <c r="Q13" s="93" t="str">
        <f t="shared" si="8"/>
        <v/>
      </c>
      <c r="S13" s="2"/>
      <c r="T13" t="str">
        <f t="shared" si="9"/>
        <v/>
      </c>
      <c r="U13" t="str">
        <f t="shared" si="10"/>
        <v/>
      </c>
      <c r="V13" t="str">
        <f t="shared" si="11"/>
        <v/>
      </c>
      <c r="W13" t="str">
        <f t="shared" si="12"/>
        <v/>
      </c>
    </row>
    <row r="14" spans="1:28" x14ac:dyDescent="0.15">
      <c r="A14" s="20">
        <f t="shared" si="13"/>
        <v>6</v>
      </c>
      <c r="B14" s="46"/>
      <c r="C14" s="51"/>
      <c r="D14" s="45"/>
      <c r="E14" s="164"/>
      <c r="F14" s="67" t="str">
        <f>IF(B14="","",VLOOKUP(B14,中学校名!$B$3:$D$120,2,TRUE))</f>
        <v/>
      </c>
      <c r="G14" s="146" t="str">
        <f t="shared" si="14"/>
        <v/>
      </c>
      <c r="H14" s="40"/>
      <c r="I14" s="40"/>
      <c r="J14" s="40"/>
      <c r="K14" s="40"/>
      <c r="L14" s="40"/>
      <c r="M14" s="40"/>
      <c r="N14" s="40"/>
      <c r="O14" s="40"/>
      <c r="Q14" s="93" t="str">
        <f t="shared" si="8"/>
        <v/>
      </c>
      <c r="S14" s="2"/>
      <c r="T14" t="str">
        <f t="shared" si="9"/>
        <v/>
      </c>
      <c r="U14" t="str">
        <f t="shared" si="10"/>
        <v/>
      </c>
      <c r="V14" t="str">
        <f t="shared" si="11"/>
        <v/>
      </c>
      <c r="W14" t="str">
        <f t="shared" si="12"/>
        <v/>
      </c>
    </row>
    <row r="15" spans="1:28" x14ac:dyDescent="0.15">
      <c r="A15" s="20">
        <f t="shared" si="13"/>
        <v>7</v>
      </c>
      <c r="B15" s="46"/>
      <c r="C15" s="51"/>
      <c r="D15" s="45"/>
      <c r="E15" s="164"/>
      <c r="F15" s="67" t="str">
        <f>IF(B15="","",VLOOKUP(B15,中学校名!$B$3:$D$120,2,TRUE))</f>
        <v/>
      </c>
      <c r="G15" s="146" t="str">
        <f t="shared" si="14"/>
        <v/>
      </c>
      <c r="H15" s="40"/>
      <c r="I15" s="40"/>
      <c r="J15" s="40"/>
      <c r="K15" s="40"/>
      <c r="L15" s="40"/>
      <c r="M15" s="40"/>
      <c r="N15" s="40"/>
      <c r="O15" s="40"/>
      <c r="Q15" s="93" t="str">
        <f t="shared" si="8"/>
        <v/>
      </c>
      <c r="S15" s="2"/>
      <c r="T15" t="str">
        <f t="shared" si="9"/>
        <v/>
      </c>
      <c r="U15" t="str">
        <f t="shared" si="10"/>
        <v/>
      </c>
      <c r="V15" t="str">
        <f t="shared" si="11"/>
        <v/>
      </c>
      <c r="W15" t="str">
        <f t="shared" si="12"/>
        <v/>
      </c>
    </row>
    <row r="16" spans="1:28" x14ac:dyDescent="0.15">
      <c r="A16" s="20">
        <f t="shared" si="13"/>
        <v>8</v>
      </c>
      <c r="B16" s="46"/>
      <c r="C16" s="51"/>
      <c r="D16" s="45"/>
      <c r="E16" s="164"/>
      <c r="F16" s="67" t="str">
        <f>IF(B16="","",VLOOKUP(B16,中学校名!$B$3:$D$120,2,TRUE))</f>
        <v/>
      </c>
      <c r="G16" s="146" t="str">
        <f t="shared" si="14"/>
        <v/>
      </c>
      <c r="H16" s="40"/>
      <c r="I16" s="40"/>
      <c r="J16" s="40"/>
      <c r="K16" s="40"/>
      <c r="L16" s="40"/>
      <c r="M16" s="40"/>
      <c r="N16" s="40"/>
      <c r="O16" s="40"/>
      <c r="Q16" s="93" t="str">
        <f t="shared" si="8"/>
        <v/>
      </c>
      <c r="S16" s="2"/>
      <c r="T16" t="str">
        <f t="shared" si="9"/>
        <v/>
      </c>
      <c r="U16" t="str">
        <f t="shared" si="10"/>
        <v/>
      </c>
      <c r="V16" t="str">
        <f t="shared" si="11"/>
        <v/>
      </c>
      <c r="W16" t="str">
        <f t="shared" si="12"/>
        <v/>
      </c>
    </row>
    <row r="17" spans="1:23" x14ac:dyDescent="0.15">
      <c r="A17" s="20">
        <f t="shared" si="13"/>
        <v>9</v>
      </c>
      <c r="B17" s="46"/>
      <c r="C17" s="51"/>
      <c r="D17" s="45"/>
      <c r="E17" s="164"/>
      <c r="F17" s="67" t="str">
        <f>IF(B17="","",VLOOKUP(B17,中学校名!$B$3:$D$120,2,TRUE))</f>
        <v/>
      </c>
      <c r="G17" s="146" t="str">
        <f t="shared" si="14"/>
        <v/>
      </c>
      <c r="H17" s="40"/>
      <c r="I17" s="40"/>
      <c r="J17" s="40"/>
      <c r="K17" s="40"/>
      <c r="L17" s="40"/>
      <c r="M17" s="40"/>
      <c r="N17" s="40"/>
      <c r="O17" s="40"/>
      <c r="Q17" s="93" t="str">
        <f t="shared" si="8"/>
        <v/>
      </c>
      <c r="S17" s="2"/>
      <c r="T17" t="str">
        <f t="shared" si="9"/>
        <v/>
      </c>
      <c r="U17" t="str">
        <f t="shared" si="10"/>
        <v/>
      </c>
      <c r="V17" t="str">
        <f t="shared" si="11"/>
        <v/>
      </c>
      <c r="W17" t="str">
        <f t="shared" si="12"/>
        <v/>
      </c>
    </row>
    <row r="18" spans="1:23" x14ac:dyDescent="0.15">
      <c r="A18" s="20">
        <f t="shared" si="13"/>
        <v>10</v>
      </c>
      <c r="B18" s="49"/>
      <c r="C18" s="52"/>
      <c r="D18" s="47"/>
      <c r="E18" s="165"/>
      <c r="F18" s="68" t="str">
        <f>IF(B18="","",VLOOKUP(B18,中学校名!$B$3:$D$120,2,TRUE))</f>
        <v/>
      </c>
      <c r="G18" s="147" t="str">
        <f t="shared" si="14"/>
        <v/>
      </c>
      <c r="H18" s="60"/>
      <c r="I18" s="60"/>
      <c r="J18" s="60"/>
      <c r="K18" s="60"/>
      <c r="L18" s="60"/>
      <c r="M18" s="60"/>
      <c r="N18" s="60"/>
      <c r="O18" s="60"/>
      <c r="Q18" s="93" t="str">
        <f t="shared" si="8"/>
        <v/>
      </c>
      <c r="S18" s="2"/>
      <c r="T18" t="str">
        <f t="shared" si="9"/>
        <v/>
      </c>
      <c r="U18" t="str">
        <f t="shared" si="10"/>
        <v/>
      </c>
      <c r="V18" t="str">
        <f t="shared" si="11"/>
        <v/>
      </c>
      <c r="W18" t="str">
        <f t="shared" si="12"/>
        <v/>
      </c>
    </row>
    <row r="19" spans="1:23" x14ac:dyDescent="0.15">
      <c r="A19" s="20">
        <f t="shared" si="13"/>
        <v>11</v>
      </c>
      <c r="B19" s="56"/>
      <c r="C19" s="57"/>
      <c r="D19" s="58"/>
      <c r="E19" s="166"/>
      <c r="F19" s="70" t="str">
        <f>IF(B19="","",VLOOKUP(B19,中学校名!$B$3:$D$120,2,TRUE))</f>
        <v/>
      </c>
      <c r="G19" s="145" t="str">
        <f t="shared" si="14"/>
        <v/>
      </c>
      <c r="H19" s="37"/>
      <c r="I19" s="38"/>
      <c r="J19" s="38"/>
      <c r="K19" s="38"/>
      <c r="L19" s="38"/>
      <c r="M19" s="38"/>
      <c r="N19" s="38"/>
      <c r="O19" s="38"/>
      <c r="Q19" s="93" t="str">
        <f t="shared" si="8"/>
        <v/>
      </c>
      <c r="S19" s="2"/>
      <c r="T19" t="str">
        <f t="shared" si="9"/>
        <v/>
      </c>
      <c r="U19" t="str">
        <f t="shared" si="10"/>
        <v/>
      </c>
      <c r="V19" t="str">
        <f t="shared" si="11"/>
        <v/>
      </c>
      <c r="W19" t="str">
        <f t="shared" si="12"/>
        <v/>
      </c>
    </row>
    <row r="20" spans="1:23" x14ac:dyDescent="0.15">
      <c r="A20" s="20">
        <f t="shared" si="13"/>
        <v>12</v>
      </c>
      <c r="B20" s="46"/>
      <c r="C20" s="51"/>
      <c r="D20" s="45"/>
      <c r="E20" s="164"/>
      <c r="F20" s="67" t="str">
        <f>IF(B20="","",VLOOKUP(B20,中学校名!$B$3:$D$120,2,TRUE))</f>
        <v/>
      </c>
      <c r="G20" s="146" t="str">
        <f t="shared" si="14"/>
        <v/>
      </c>
      <c r="H20" s="39"/>
      <c r="I20" s="40"/>
      <c r="J20" s="40"/>
      <c r="K20" s="40"/>
      <c r="L20" s="40"/>
      <c r="M20" s="40"/>
      <c r="N20" s="40"/>
      <c r="O20" s="40"/>
      <c r="Q20" s="93" t="str">
        <f t="shared" si="8"/>
        <v/>
      </c>
      <c r="S20" s="2"/>
      <c r="T20" t="str">
        <f t="shared" si="9"/>
        <v/>
      </c>
      <c r="U20" t="str">
        <f t="shared" si="10"/>
        <v/>
      </c>
      <c r="V20" t="str">
        <f t="shared" si="11"/>
        <v/>
      </c>
      <c r="W20" t="str">
        <f t="shared" si="12"/>
        <v/>
      </c>
    </row>
    <row r="21" spans="1:23" x14ac:dyDescent="0.15">
      <c r="A21" s="20">
        <f t="shared" si="13"/>
        <v>13</v>
      </c>
      <c r="B21" s="46"/>
      <c r="C21" s="51"/>
      <c r="D21" s="45"/>
      <c r="E21" s="164"/>
      <c r="F21" s="67" t="str">
        <f>IF(B21="","",VLOOKUP(B21,中学校名!$B$3:$D$120,2,TRUE))</f>
        <v/>
      </c>
      <c r="G21" s="146" t="str">
        <f t="shared" si="14"/>
        <v/>
      </c>
      <c r="H21" s="39"/>
      <c r="I21" s="40"/>
      <c r="J21" s="40"/>
      <c r="K21" s="40"/>
      <c r="L21" s="40"/>
      <c r="M21" s="40"/>
      <c r="N21" s="40"/>
      <c r="O21" s="40"/>
      <c r="Q21" s="93" t="str">
        <f t="shared" si="8"/>
        <v/>
      </c>
      <c r="S21" s="2"/>
      <c r="T21" t="str">
        <f t="shared" si="9"/>
        <v/>
      </c>
      <c r="U21" t="str">
        <f t="shared" si="10"/>
        <v/>
      </c>
      <c r="V21" t="str">
        <f t="shared" si="11"/>
        <v/>
      </c>
      <c r="W21" t="str">
        <f t="shared" si="12"/>
        <v/>
      </c>
    </row>
    <row r="22" spans="1:23" x14ac:dyDescent="0.15">
      <c r="A22" s="20">
        <f t="shared" si="13"/>
        <v>14</v>
      </c>
      <c r="B22" s="46"/>
      <c r="C22" s="51"/>
      <c r="D22" s="45"/>
      <c r="E22" s="164"/>
      <c r="F22" s="67" t="str">
        <f>IF(B22="","",VLOOKUP(B22,中学校名!$B$3:$D$120,2,TRUE))</f>
        <v/>
      </c>
      <c r="G22" s="146" t="str">
        <f t="shared" si="14"/>
        <v/>
      </c>
      <c r="H22" s="39"/>
      <c r="I22" s="40"/>
      <c r="J22" s="40"/>
      <c r="K22" s="40"/>
      <c r="L22" s="40"/>
      <c r="M22" s="40"/>
      <c r="N22" s="40"/>
      <c r="O22" s="40"/>
      <c r="Q22" s="93" t="str">
        <f t="shared" si="8"/>
        <v/>
      </c>
      <c r="S22" s="2"/>
      <c r="T22" t="str">
        <f t="shared" si="9"/>
        <v/>
      </c>
      <c r="U22" t="str">
        <f t="shared" si="10"/>
        <v/>
      </c>
      <c r="V22" t="str">
        <f t="shared" si="11"/>
        <v/>
      </c>
      <c r="W22" t="str">
        <f t="shared" si="12"/>
        <v/>
      </c>
    </row>
    <row r="23" spans="1:23" x14ac:dyDescent="0.15">
      <c r="A23" s="20">
        <f t="shared" si="13"/>
        <v>15</v>
      </c>
      <c r="B23" s="46"/>
      <c r="C23" s="51"/>
      <c r="D23" s="45"/>
      <c r="E23" s="164"/>
      <c r="F23" s="67" t="str">
        <f>IF(B23="","",VLOOKUP(B23,中学校名!$B$3:$D$120,2,TRUE))</f>
        <v/>
      </c>
      <c r="G23" s="146" t="str">
        <f t="shared" si="14"/>
        <v/>
      </c>
      <c r="H23" s="39"/>
      <c r="I23" s="40"/>
      <c r="J23" s="40"/>
      <c r="K23" s="40"/>
      <c r="L23" s="40"/>
      <c r="M23" s="40"/>
      <c r="N23" s="40"/>
      <c r="O23" s="40"/>
      <c r="Q23" s="93" t="str">
        <f t="shared" si="8"/>
        <v/>
      </c>
      <c r="S23" s="2"/>
      <c r="T23" t="str">
        <f t="shared" si="9"/>
        <v/>
      </c>
      <c r="U23" t="str">
        <f t="shared" si="10"/>
        <v/>
      </c>
      <c r="V23" t="str">
        <f t="shared" si="11"/>
        <v/>
      </c>
      <c r="W23" t="str">
        <f t="shared" si="12"/>
        <v/>
      </c>
    </row>
    <row r="24" spans="1:23" x14ac:dyDescent="0.15">
      <c r="A24" s="20">
        <f t="shared" si="13"/>
        <v>16</v>
      </c>
      <c r="B24" s="46"/>
      <c r="C24" s="51"/>
      <c r="D24" s="45"/>
      <c r="E24" s="164"/>
      <c r="F24" s="67" t="str">
        <f>IF(B24="","",VLOOKUP(B24,中学校名!$B$3:$D$120,2,TRUE))</f>
        <v/>
      </c>
      <c r="G24" s="146" t="str">
        <f t="shared" si="14"/>
        <v/>
      </c>
      <c r="H24" s="39"/>
      <c r="I24" s="40"/>
      <c r="J24" s="40"/>
      <c r="K24" s="40"/>
      <c r="L24" s="40"/>
      <c r="M24" s="40"/>
      <c r="N24" s="40"/>
      <c r="O24" s="40"/>
      <c r="Q24" s="93" t="str">
        <f t="shared" si="8"/>
        <v/>
      </c>
      <c r="S24" s="2"/>
      <c r="T24" t="str">
        <f t="shared" si="9"/>
        <v/>
      </c>
      <c r="U24" t="str">
        <f t="shared" si="10"/>
        <v/>
      </c>
      <c r="V24" t="str">
        <f t="shared" si="11"/>
        <v/>
      </c>
      <c r="W24" t="str">
        <f t="shared" si="12"/>
        <v/>
      </c>
    </row>
    <row r="25" spans="1:23" x14ac:dyDescent="0.15">
      <c r="A25" s="20">
        <f t="shared" si="13"/>
        <v>17</v>
      </c>
      <c r="B25" s="46"/>
      <c r="C25" s="51"/>
      <c r="D25" s="45"/>
      <c r="E25" s="164"/>
      <c r="F25" s="67" t="str">
        <f>IF(B25="","",VLOOKUP(B25,中学校名!$B$3:$D$120,2,TRUE))</f>
        <v/>
      </c>
      <c r="G25" s="146" t="str">
        <f t="shared" si="14"/>
        <v/>
      </c>
      <c r="H25" s="39"/>
      <c r="I25" s="40"/>
      <c r="J25" s="40"/>
      <c r="K25" s="40"/>
      <c r="L25" s="40"/>
      <c r="M25" s="40"/>
      <c r="N25" s="40"/>
      <c r="O25" s="40"/>
      <c r="Q25" s="93" t="str">
        <f t="shared" si="8"/>
        <v/>
      </c>
      <c r="S25" s="2"/>
      <c r="T25" t="str">
        <f t="shared" si="9"/>
        <v/>
      </c>
      <c r="U25" t="str">
        <f t="shared" si="10"/>
        <v/>
      </c>
      <c r="V25" t="str">
        <f t="shared" si="11"/>
        <v/>
      </c>
      <c r="W25" t="str">
        <f t="shared" si="12"/>
        <v/>
      </c>
    </row>
    <row r="26" spans="1:23" x14ac:dyDescent="0.15">
      <c r="A26" s="20">
        <f t="shared" si="13"/>
        <v>18</v>
      </c>
      <c r="B26" s="46"/>
      <c r="C26" s="51"/>
      <c r="D26" s="45"/>
      <c r="E26" s="164"/>
      <c r="F26" s="67" t="str">
        <f>IF(B26="","",VLOOKUP(B26,中学校名!$B$3:$D$120,2,TRUE))</f>
        <v/>
      </c>
      <c r="G26" s="146" t="str">
        <f t="shared" si="14"/>
        <v/>
      </c>
      <c r="H26" s="39"/>
      <c r="I26" s="40"/>
      <c r="J26" s="40"/>
      <c r="K26" s="40"/>
      <c r="L26" s="40"/>
      <c r="M26" s="40"/>
      <c r="N26" s="40"/>
      <c r="O26" s="40"/>
      <c r="Q26" s="93" t="str">
        <f t="shared" si="8"/>
        <v/>
      </c>
      <c r="S26" s="2"/>
      <c r="T26" t="str">
        <f t="shared" si="9"/>
        <v/>
      </c>
      <c r="U26" t="str">
        <f t="shared" si="10"/>
        <v/>
      </c>
      <c r="V26" t="str">
        <f t="shared" si="11"/>
        <v/>
      </c>
      <c r="W26" t="str">
        <f t="shared" si="12"/>
        <v/>
      </c>
    </row>
    <row r="27" spans="1:23" x14ac:dyDescent="0.15">
      <c r="A27" s="20">
        <f t="shared" si="13"/>
        <v>19</v>
      </c>
      <c r="B27" s="46"/>
      <c r="C27" s="51"/>
      <c r="D27" s="45"/>
      <c r="E27" s="164"/>
      <c r="F27" s="67" t="str">
        <f>IF(B27="","",VLOOKUP(B27,中学校名!$B$3:$D$120,2,TRUE))</f>
        <v/>
      </c>
      <c r="G27" s="146" t="str">
        <f t="shared" si="14"/>
        <v/>
      </c>
      <c r="H27" s="39"/>
      <c r="I27" s="40"/>
      <c r="J27" s="40"/>
      <c r="K27" s="40"/>
      <c r="L27" s="40"/>
      <c r="M27" s="40"/>
      <c r="N27" s="40"/>
      <c r="O27" s="40"/>
      <c r="Q27" s="93" t="str">
        <f t="shared" si="8"/>
        <v/>
      </c>
      <c r="S27" s="2"/>
      <c r="T27" t="str">
        <f t="shared" si="9"/>
        <v/>
      </c>
      <c r="U27" t="str">
        <f t="shared" si="10"/>
        <v/>
      </c>
      <c r="V27" t="str">
        <f t="shared" si="11"/>
        <v/>
      </c>
      <c r="W27" t="str">
        <f t="shared" si="12"/>
        <v/>
      </c>
    </row>
    <row r="28" spans="1:23" x14ac:dyDescent="0.15">
      <c r="A28" s="20">
        <f t="shared" si="13"/>
        <v>20</v>
      </c>
      <c r="B28" s="53"/>
      <c r="C28" s="54"/>
      <c r="D28" s="55"/>
      <c r="E28" s="167"/>
      <c r="F28" s="69" t="str">
        <f>IF(B28="","",VLOOKUP(B28,中学校名!$B$3:$D$120,2,TRUE))</f>
        <v/>
      </c>
      <c r="G28" s="147" t="str">
        <f t="shared" si="14"/>
        <v/>
      </c>
      <c r="H28" s="63"/>
      <c r="I28" s="60"/>
      <c r="J28" s="60"/>
      <c r="K28" s="60"/>
      <c r="L28" s="60"/>
      <c r="M28" s="60"/>
      <c r="N28" s="60"/>
      <c r="O28" s="60"/>
      <c r="Q28" s="93" t="str">
        <f t="shared" si="8"/>
        <v/>
      </c>
      <c r="S28" s="2"/>
      <c r="T28" t="str">
        <f t="shared" si="9"/>
        <v/>
      </c>
      <c r="U28" t="str">
        <f t="shared" si="10"/>
        <v/>
      </c>
      <c r="V28" t="str">
        <f t="shared" si="11"/>
        <v/>
      </c>
      <c r="W28" t="str">
        <f t="shared" si="12"/>
        <v/>
      </c>
    </row>
    <row r="29" spans="1:23" x14ac:dyDescent="0.15">
      <c r="A29" s="20">
        <f t="shared" si="13"/>
        <v>21</v>
      </c>
      <c r="B29" s="48"/>
      <c r="C29" s="50"/>
      <c r="D29" s="131"/>
      <c r="E29" s="163"/>
      <c r="F29" s="66" t="str">
        <f>IF(B29="","",VLOOKUP(B29,中学校名!$B$3:$D$120,2,TRUE))</f>
        <v/>
      </c>
      <c r="G29" s="145" t="str">
        <f t="shared" si="14"/>
        <v/>
      </c>
      <c r="H29" s="62"/>
      <c r="I29" s="38"/>
      <c r="J29" s="38"/>
      <c r="K29" s="38"/>
      <c r="L29" s="38"/>
      <c r="M29" s="38"/>
      <c r="N29" s="38"/>
      <c r="O29" s="38"/>
      <c r="Q29" s="93" t="str">
        <f t="shared" si="8"/>
        <v/>
      </c>
      <c r="S29" s="2"/>
      <c r="T29" t="str">
        <f t="shared" si="9"/>
        <v/>
      </c>
      <c r="U29" t="str">
        <f t="shared" si="10"/>
        <v/>
      </c>
      <c r="V29" t="str">
        <f t="shared" si="11"/>
        <v/>
      </c>
      <c r="W29" t="str">
        <f t="shared" si="12"/>
        <v/>
      </c>
    </row>
    <row r="30" spans="1:23" x14ac:dyDescent="0.15">
      <c r="A30" s="20">
        <f t="shared" si="13"/>
        <v>22</v>
      </c>
      <c r="B30" s="46"/>
      <c r="C30" s="51"/>
      <c r="D30" s="132"/>
      <c r="E30" s="164"/>
      <c r="F30" s="67" t="str">
        <f>IF(B30="","",VLOOKUP(B30,中学校名!$B$3:$D$120,2,TRUE))</f>
        <v/>
      </c>
      <c r="G30" s="146" t="str">
        <f t="shared" si="14"/>
        <v/>
      </c>
      <c r="H30" s="40"/>
      <c r="I30" s="40"/>
      <c r="J30" s="40"/>
      <c r="K30" s="40"/>
      <c r="L30" s="40"/>
      <c r="M30" s="40"/>
      <c r="N30" s="40"/>
      <c r="O30" s="40"/>
      <c r="Q30" s="93" t="str">
        <f t="shared" si="8"/>
        <v/>
      </c>
      <c r="S30" s="2"/>
      <c r="T30" t="str">
        <f t="shared" si="9"/>
        <v/>
      </c>
      <c r="U30" t="str">
        <f t="shared" si="10"/>
        <v/>
      </c>
      <c r="V30" t="str">
        <f t="shared" si="11"/>
        <v/>
      </c>
      <c r="W30" t="str">
        <f t="shared" si="12"/>
        <v/>
      </c>
    </row>
    <row r="31" spans="1:23" x14ac:dyDescent="0.15">
      <c r="A31" s="20">
        <f t="shared" si="13"/>
        <v>23</v>
      </c>
      <c r="B31" s="46"/>
      <c r="C31" s="51"/>
      <c r="D31" s="132"/>
      <c r="E31" s="164"/>
      <c r="F31" s="67" t="str">
        <f>IF(B31="","",VLOOKUP(B31,中学校名!$B$3:$D$120,2,TRUE))</f>
        <v/>
      </c>
      <c r="G31" s="146" t="str">
        <f t="shared" si="14"/>
        <v/>
      </c>
      <c r="H31" s="40"/>
      <c r="I31" s="40"/>
      <c r="J31" s="40"/>
      <c r="K31" s="40"/>
      <c r="L31" s="40"/>
      <c r="M31" s="40"/>
      <c r="N31" s="40"/>
      <c r="O31" s="40"/>
      <c r="Q31" s="93" t="str">
        <f t="shared" si="8"/>
        <v/>
      </c>
      <c r="S31" s="2"/>
      <c r="T31" t="str">
        <f t="shared" si="9"/>
        <v/>
      </c>
      <c r="U31" t="str">
        <f t="shared" si="10"/>
        <v/>
      </c>
      <c r="V31" t="str">
        <f t="shared" si="11"/>
        <v/>
      </c>
      <c r="W31" t="str">
        <f t="shared" si="12"/>
        <v/>
      </c>
    </row>
    <row r="32" spans="1:23" x14ac:dyDescent="0.15">
      <c r="A32" s="20">
        <f t="shared" si="13"/>
        <v>24</v>
      </c>
      <c r="B32" s="56"/>
      <c r="C32" s="57"/>
      <c r="D32" s="134"/>
      <c r="E32" s="164"/>
      <c r="F32" s="70" t="str">
        <f>IF(B32="","",VLOOKUP(B32,中学校名!$B$3:$D$120,2,TRUE))</f>
        <v/>
      </c>
      <c r="G32" s="148" t="str">
        <f t="shared" si="14"/>
        <v/>
      </c>
      <c r="H32" s="40"/>
      <c r="I32" s="40"/>
      <c r="J32" s="40"/>
      <c r="K32" s="40"/>
      <c r="L32" s="40"/>
      <c r="M32" s="40"/>
      <c r="N32" s="40"/>
      <c r="O32" s="40"/>
      <c r="Q32" s="93" t="str">
        <f t="shared" si="8"/>
        <v/>
      </c>
      <c r="S32" s="2"/>
      <c r="T32" t="str">
        <f t="shared" si="9"/>
        <v/>
      </c>
      <c r="U32" t="str">
        <f t="shared" si="10"/>
        <v/>
      </c>
      <c r="V32" t="str">
        <f t="shared" si="11"/>
        <v/>
      </c>
      <c r="W32" t="str">
        <f t="shared" si="12"/>
        <v/>
      </c>
    </row>
    <row r="33" spans="1:23" x14ac:dyDescent="0.15">
      <c r="A33" s="20">
        <f t="shared" si="13"/>
        <v>25</v>
      </c>
      <c r="B33" s="46"/>
      <c r="C33" s="51"/>
      <c r="D33" s="132"/>
      <c r="E33" s="164"/>
      <c r="F33" s="67" t="str">
        <f>IF(B33="","",VLOOKUP(B33,中学校名!$B$3:$D$120,2,TRUE))</f>
        <v/>
      </c>
      <c r="G33" s="146" t="str">
        <f t="shared" si="14"/>
        <v/>
      </c>
      <c r="H33" s="40"/>
      <c r="I33" s="40"/>
      <c r="J33" s="40"/>
      <c r="K33" s="40"/>
      <c r="L33" s="40"/>
      <c r="M33" s="40"/>
      <c r="N33" s="40"/>
      <c r="O33" s="40"/>
      <c r="Q33" s="93" t="str">
        <f t="shared" si="8"/>
        <v/>
      </c>
      <c r="S33" s="2"/>
      <c r="T33" t="str">
        <f t="shared" si="9"/>
        <v/>
      </c>
      <c r="U33" t="str">
        <f t="shared" si="10"/>
        <v/>
      </c>
      <c r="V33" t="str">
        <f t="shared" si="11"/>
        <v/>
      </c>
      <c r="W33" t="str">
        <f t="shared" si="12"/>
        <v/>
      </c>
    </row>
    <row r="34" spans="1:23" x14ac:dyDescent="0.15">
      <c r="A34" s="20">
        <f t="shared" si="13"/>
        <v>26</v>
      </c>
      <c r="B34" s="46"/>
      <c r="C34" s="51"/>
      <c r="D34" s="132"/>
      <c r="E34" s="164"/>
      <c r="F34" s="67" t="str">
        <f>IF(B34="","",VLOOKUP(B34,中学校名!$B$3:$D$120,2,TRUE))</f>
        <v/>
      </c>
      <c r="G34" s="146" t="str">
        <f t="shared" si="14"/>
        <v/>
      </c>
      <c r="H34" s="40"/>
      <c r="I34" s="40"/>
      <c r="J34" s="40"/>
      <c r="K34" s="40"/>
      <c r="L34" s="40"/>
      <c r="M34" s="40"/>
      <c r="N34" s="40"/>
      <c r="O34" s="40"/>
      <c r="Q34" s="93" t="str">
        <f t="shared" si="8"/>
        <v/>
      </c>
      <c r="S34" s="2"/>
      <c r="T34" t="str">
        <f t="shared" si="9"/>
        <v/>
      </c>
      <c r="U34" t="str">
        <f t="shared" si="10"/>
        <v/>
      </c>
      <c r="V34" t="str">
        <f t="shared" si="11"/>
        <v/>
      </c>
      <c r="W34" t="str">
        <f t="shared" si="12"/>
        <v/>
      </c>
    </row>
    <row r="35" spans="1:23" x14ac:dyDescent="0.15">
      <c r="A35" s="20">
        <f t="shared" si="13"/>
        <v>27</v>
      </c>
      <c r="B35" s="46"/>
      <c r="C35" s="51"/>
      <c r="D35" s="132"/>
      <c r="E35" s="164"/>
      <c r="F35" s="67" t="str">
        <f>IF(B35="","",VLOOKUP(B35,中学校名!$B$3:$D$120,2,TRUE))</f>
        <v/>
      </c>
      <c r="G35" s="146" t="str">
        <f t="shared" si="14"/>
        <v/>
      </c>
      <c r="H35" s="40"/>
      <c r="I35" s="40"/>
      <c r="J35" s="40"/>
      <c r="K35" s="40"/>
      <c r="L35" s="40"/>
      <c r="M35" s="40"/>
      <c r="N35" s="40"/>
      <c r="O35" s="40"/>
      <c r="Q35" s="93" t="str">
        <f t="shared" si="8"/>
        <v/>
      </c>
      <c r="S35" s="2"/>
      <c r="T35" t="str">
        <f t="shared" si="9"/>
        <v/>
      </c>
      <c r="U35" t="str">
        <f t="shared" si="10"/>
        <v/>
      </c>
      <c r="V35" t="str">
        <f t="shared" si="11"/>
        <v/>
      </c>
      <c r="W35" t="str">
        <f t="shared" si="12"/>
        <v/>
      </c>
    </row>
    <row r="36" spans="1:23" x14ac:dyDescent="0.15">
      <c r="A36" s="20">
        <f t="shared" si="13"/>
        <v>28</v>
      </c>
      <c r="B36" s="46"/>
      <c r="C36" s="51"/>
      <c r="D36" s="132"/>
      <c r="E36" s="164"/>
      <c r="F36" s="67" t="str">
        <f>IF(B36="","",VLOOKUP(B36,中学校名!$B$3:$D$120,2,TRUE))</f>
        <v/>
      </c>
      <c r="G36" s="146" t="str">
        <f t="shared" si="14"/>
        <v/>
      </c>
      <c r="H36" s="40"/>
      <c r="I36" s="40"/>
      <c r="J36" s="40"/>
      <c r="K36" s="40"/>
      <c r="L36" s="40"/>
      <c r="M36" s="40"/>
      <c r="N36" s="40"/>
      <c r="O36" s="40"/>
      <c r="Q36" s="93" t="str">
        <f t="shared" si="8"/>
        <v/>
      </c>
      <c r="S36" s="2"/>
      <c r="T36" t="str">
        <f t="shared" si="9"/>
        <v/>
      </c>
      <c r="U36" t="str">
        <f t="shared" si="10"/>
        <v/>
      </c>
      <c r="V36" t="str">
        <f t="shared" si="11"/>
        <v/>
      </c>
      <c r="W36" t="str">
        <f t="shared" si="12"/>
        <v/>
      </c>
    </row>
    <row r="37" spans="1:23" x14ac:dyDescent="0.15">
      <c r="A37" s="20">
        <f t="shared" si="13"/>
        <v>29</v>
      </c>
      <c r="B37" s="46"/>
      <c r="C37" s="51"/>
      <c r="D37" s="132"/>
      <c r="E37" s="164"/>
      <c r="F37" s="67" t="str">
        <f>IF(B37="","",VLOOKUP(B37,中学校名!$B$3:$D$120,2,TRUE))</f>
        <v/>
      </c>
      <c r="G37" s="146" t="str">
        <f t="shared" si="14"/>
        <v/>
      </c>
      <c r="H37" s="40"/>
      <c r="I37" s="40"/>
      <c r="J37" s="40"/>
      <c r="K37" s="40"/>
      <c r="L37" s="40"/>
      <c r="M37" s="40"/>
      <c r="N37" s="40"/>
      <c r="O37" s="40"/>
      <c r="Q37" s="93" t="str">
        <f t="shared" si="8"/>
        <v/>
      </c>
      <c r="S37" s="2"/>
      <c r="T37" t="str">
        <f t="shared" si="9"/>
        <v/>
      </c>
      <c r="U37" t="str">
        <f t="shared" si="10"/>
        <v/>
      </c>
      <c r="V37" t="str">
        <f t="shared" si="11"/>
        <v/>
      </c>
      <c r="W37" t="str">
        <f t="shared" si="12"/>
        <v/>
      </c>
    </row>
    <row r="38" spans="1:23" x14ac:dyDescent="0.15">
      <c r="A38" s="20">
        <f t="shared" si="13"/>
        <v>30</v>
      </c>
      <c r="B38" s="49"/>
      <c r="C38" s="52"/>
      <c r="D38" s="133"/>
      <c r="E38" s="165"/>
      <c r="F38" s="68" t="str">
        <f>IF(B38="","",VLOOKUP(B38,中学校名!$B$3:$D$120,2,TRUE))</f>
        <v/>
      </c>
      <c r="G38" s="149" t="str">
        <f t="shared" si="14"/>
        <v/>
      </c>
      <c r="H38" s="40"/>
      <c r="I38" s="64"/>
      <c r="J38" s="64"/>
      <c r="K38" s="64"/>
      <c r="L38" s="64"/>
      <c r="M38" s="64"/>
      <c r="N38" s="64"/>
      <c r="O38" s="64"/>
      <c r="Q38" s="93" t="str">
        <f t="shared" si="8"/>
        <v/>
      </c>
      <c r="S38" s="2"/>
      <c r="T38" t="str">
        <f t="shared" si="9"/>
        <v/>
      </c>
      <c r="U38" t="str">
        <f t="shared" si="10"/>
        <v/>
      </c>
      <c r="V38" t="str">
        <f t="shared" si="11"/>
        <v/>
      </c>
      <c r="W38" t="str">
        <f t="shared" si="12"/>
        <v/>
      </c>
    </row>
    <row r="39" spans="1:23" x14ac:dyDescent="0.15">
      <c r="A39" s="20">
        <f t="shared" si="13"/>
        <v>31</v>
      </c>
      <c r="B39" s="56"/>
      <c r="C39" s="57"/>
      <c r="D39" s="58"/>
      <c r="E39" s="166"/>
      <c r="F39" s="70" t="str">
        <f>IF(B39="","",VLOOKUP(B39,中学校名!$B$3:$D$120,2,TRUE))</f>
        <v/>
      </c>
      <c r="G39" s="148" t="str">
        <f t="shared" si="14"/>
        <v/>
      </c>
      <c r="H39" s="37"/>
      <c r="I39" s="62"/>
      <c r="J39" s="62"/>
      <c r="K39" s="62"/>
      <c r="L39" s="62"/>
      <c r="M39" s="62"/>
      <c r="N39" s="62"/>
      <c r="O39" s="62"/>
      <c r="Q39" s="93" t="str">
        <f t="shared" si="8"/>
        <v/>
      </c>
      <c r="S39" s="2"/>
      <c r="T39" t="str">
        <f t="shared" si="9"/>
        <v/>
      </c>
      <c r="U39" t="str">
        <f t="shared" si="10"/>
        <v/>
      </c>
      <c r="V39" t="str">
        <f t="shared" si="11"/>
        <v/>
      </c>
      <c r="W39" t="str">
        <f t="shared" si="12"/>
        <v/>
      </c>
    </row>
    <row r="40" spans="1:23" x14ac:dyDescent="0.15">
      <c r="A40" s="20">
        <f t="shared" si="13"/>
        <v>32</v>
      </c>
      <c r="B40" s="46"/>
      <c r="C40" s="51"/>
      <c r="D40" s="45"/>
      <c r="E40" s="164"/>
      <c r="F40" s="67" t="str">
        <f>IF(B40="","",VLOOKUP(B40,中学校名!$B$3:$D$120,2,TRUE))</f>
        <v/>
      </c>
      <c r="G40" s="146" t="str">
        <f t="shared" si="14"/>
        <v/>
      </c>
      <c r="H40" s="39"/>
      <c r="I40" s="40"/>
      <c r="J40" s="40"/>
      <c r="K40" s="40"/>
      <c r="L40" s="40"/>
      <c r="M40" s="40"/>
      <c r="N40" s="40"/>
      <c r="O40" s="40"/>
      <c r="Q40" s="93" t="str">
        <f t="shared" si="8"/>
        <v/>
      </c>
      <c r="S40" s="2"/>
      <c r="T40" t="str">
        <f t="shared" si="9"/>
        <v/>
      </c>
      <c r="U40" t="str">
        <f t="shared" si="10"/>
        <v/>
      </c>
      <c r="V40" t="str">
        <f t="shared" si="11"/>
        <v/>
      </c>
      <c r="W40" t="str">
        <f t="shared" si="12"/>
        <v/>
      </c>
    </row>
    <row r="41" spans="1:23" x14ac:dyDescent="0.15">
      <c r="A41" s="20">
        <f t="shared" si="13"/>
        <v>33</v>
      </c>
      <c r="B41" s="46"/>
      <c r="C41" s="51"/>
      <c r="D41" s="45"/>
      <c r="E41" s="164"/>
      <c r="F41" s="67" t="str">
        <f>IF(B41="","",VLOOKUP(B41,中学校名!$B$3:$D$120,2,TRUE))</f>
        <v/>
      </c>
      <c r="G41" s="146" t="str">
        <f t="shared" si="14"/>
        <v/>
      </c>
      <c r="H41" s="39"/>
      <c r="I41" s="40"/>
      <c r="J41" s="40"/>
      <c r="K41" s="40"/>
      <c r="L41" s="40"/>
      <c r="M41" s="40"/>
      <c r="N41" s="40"/>
      <c r="O41" s="40"/>
      <c r="Q41" s="93" t="str">
        <f t="shared" si="8"/>
        <v/>
      </c>
      <c r="S41" s="2"/>
      <c r="T41" t="str">
        <f t="shared" si="9"/>
        <v/>
      </c>
      <c r="U41" t="str">
        <f t="shared" si="10"/>
        <v/>
      </c>
      <c r="V41" t="str">
        <f t="shared" si="11"/>
        <v/>
      </c>
      <c r="W41" t="str">
        <f t="shared" si="12"/>
        <v/>
      </c>
    </row>
    <row r="42" spans="1:23" x14ac:dyDescent="0.15">
      <c r="A42" s="20">
        <f t="shared" ref="A42:A73" si="15">IF(COUNTIF($C$9:$C$208,C42)&gt;=2,$A$221,A41+1)</f>
        <v>34</v>
      </c>
      <c r="B42" s="56"/>
      <c r="C42" s="57"/>
      <c r="D42" s="58"/>
      <c r="E42" s="164"/>
      <c r="F42" s="70" t="str">
        <f>IF(B42="","",VLOOKUP(B42,中学校名!$B$3:$D$120,2,TRUE))</f>
        <v/>
      </c>
      <c r="G42" s="148" t="str">
        <f t="shared" si="14"/>
        <v/>
      </c>
      <c r="H42" s="39"/>
      <c r="I42" s="40"/>
      <c r="J42" s="40"/>
      <c r="K42" s="40"/>
      <c r="L42" s="40"/>
      <c r="M42" s="40"/>
      <c r="N42" s="40"/>
      <c r="O42" s="40"/>
      <c r="Q42" s="93" t="str">
        <f t="shared" si="8"/>
        <v/>
      </c>
      <c r="S42" s="2"/>
      <c r="T42" t="str">
        <f t="shared" si="9"/>
        <v/>
      </c>
      <c r="U42" t="str">
        <f t="shared" si="10"/>
        <v/>
      </c>
      <c r="V42" t="str">
        <f t="shared" si="11"/>
        <v/>
      </c>
      <c r="W42" t="str">
        <f t="shared" si="12"/>
        <v/>
      </c>
    </row>
    <row r="43" spans="1:23" x14ac:dyDescent="0.15">
      <c r="A43" s="20">
        <f t="shared" si="15"/>
        <v>35</v>
      </c>
      <c r="B43" s="46"/>
      <c r="C43" s="51"/>
      <c r="D43" s="45"/>
      <c r="E43" s="164"/>
      <c r="F43" s="67" t="str">
        <f>IF(B43="","",VLOOKUP(B43,中学校名!$B$3:$D$120,2,TRUE))</f>
        <v/>
      </c>
      <c r="G43" s="146" t="str">
        <f t="shared" si="14"/>
        <v/>
      </c>
      <c r="H43" s="39"/>
      <c r="I43" s="40"/>
      <c r="J43" s="40"/>
      <c r="K43" s="40"/>
      <c r="L43" s="40"/>
      <c r="M43" s="40"/>
      <c r="N43" s="40"/>
      <c r="O43" s="40"/>
      <c r="Q43" s="93" t="str">
        <f t="shared" si="8"/>
        <v/>
      </c>
      <c r="S43" s="2"/>
      <c r="T43" t="str">
        <f t="shared" si="9"/>
        <v/>
      </c>
      <c r="U43" t="str">
        <f t="shared" si="10"/>
        <v/>
      </c>
      <c r="V43" t="str">
        <f t="shared" si="11"/>
        <v/>
      </c>
      <c r="W43" t="str">
        <f t="shared" si="12"/>
        <v/>
      </c>
    </row>
    <row r="44" spans="1:23" x14ac:dyDescent="0.15">
      <c r="A44" s="20">
        <f t="shared" si="15"/>
        <v>36</v>
      </c>
      <c r="B44" s="46"/>
      <c r="C44" s="51"/>
      <c r="D44" s="45"/>
      <c r="E44" s="164"/>
      <c r="F44" s="67" t="str">
        <f>IF(B44="","",VLOOKUP(B44,中学校名!$B$3:$D$120,2,TRUE))</f>
        <v/>
      </c>
      <c r="G44" s="146" t="str">
        <f t="shared" si="14"/>
        <v/>
      </c>
      <c r="H44" s="39"/>
      <c r="I44" s="40"/>
      <c r="J44" s="40"/>
      <c r="K44" s="40"/>
      <c r="L44" s="40"/>
      <c r="M44" s="40"/>
      <c r="N44" s="40"/>
      <c r="O44" s="40"/>
      <c r="Q44" s="93" t="str">
        <f t="shared" si="8"/>
        <v/>
      </c>
      <c r="S44" s="2"/>
      <c r="T44" t="str">
        <f t="shared" si="9"/>
        <v/>
      </c>
      <c r="U44" t="str">
        <f t="shared" si="10"/>
        <v/>
      </c>
      <c r="V44" t="str">
        <f t="shared" si="11"/>
        <v/>
      </c>
      <c r="W44" t="str">
        <f t="shared" si="12"/>
        <v/>
      </c>
    </row>
    <row r="45" spans="1:23" x14ac:dyDescent="0.15">
      <c r="A45" s="20">
        <f t="shared" si="15"/>
        <v>37</v>
      </c>
      <c r="B45" s="46"/>
      <c r="C45" s="57"/>
      <c r="D45" s="45"/>
      <c r="E45" s="164"/>
      <c r="F45" s="67" t="str">
        <f>IF(B45="","",VLOOKUP(B45,中学校名!$B$3:$D$120,2,TRUE))</f>
        <v/>
      </c>
      <c r="G45" s="146" t="str">
        <f t="shared" si="14"/>
        <v/>
      </c>
      <c r="H45" s="39"/>
      <c r="I45" s="40"/>
      <c r="J45" s="40"/>
      <c r="K45" s="40"/>
      <c r="L45" s="40"/>
      <c r="M45" s="40"/>
      <c r="N45" s="40"/>
      <c r="O45" s="40"/>
      <c r="Q45" s="93" t="str">
        <f t="shared" si="8"/>
        <v/>
      </c>
      <c r="S45" s="2"/>
      <c r="T45" t="str">
        <f t="shared" si="9"/>
        <v/>
      </c>
      <c r="U45" t="str">
        <f t="shared" si="10"/>
        <v/>
      </c>
      <c r="V45" t="str">
        <f t="shared" si="11"/>
        <v/>
      </c>
      <c r="W45" t="str">
        <f t="shared" si="12"/>
        <v/>
      </c>
    </row>
    <row r="46" spans="1:23" x14ac:dyDescent="0.15">
      <c r="A46" s="20">
        <f t="shared" si="15"/>
        <v>38</v>
      </c>
      <c r="B46" s="46"/>
      <c r="C46" s="51"/>
      <c r="D46" s="45"/>
      <c r="E46" s="164"/>
      <c r="F46" s="67" t="str">
        <f>IF(B46="","",VLOOKUP(B46,中学校名!$B$3:$D$120,2,TRUE))</f>
        <v/>
      </c>
      <c r="G46" s="146" t="str">
        <f t="shared" si="14"/>
        <v/>
      </c>
      <c r="H46" s="39"/>
      <c r="I46" s="40"/>
      <c r="J46" s="40"/>
      <c r="K46" s="40"/>
      <c r="L46" s="40"/>
      <c r="M46" s="40"/>
      <c r="N46" s="40"/>
      <c r="O46" s="40"/>
      <c r="Q46" s="93" t="str">
        <f t="shared" si="8"/>
        <v/>
      </c>
      <c r="S46" s="2"/>
      <c r="T46" t="str">
        <f t="shared" si="9"/>
        <v/>
      </c>
      <c r="U46" t="str">
        <f t="shared" si="10"/>
        <v/>
      </c>
      <c r="V46" t="str">
        <f t="shared" si="11"/>
        <v/>
      </c>
      <c r="W46" t="str">
        <f t="shared" si="12"/>
        <v/>
      </c>
    </row>
    <row r="47" spans="1:23" x14ac:dyDescent="0.15">
      <c r="A47" s="20">
        <f t="shared" si="15"/>
        <v>39</v>
      </c>
      <c r="B47" s="46"/>
      <c r="C47" s="51"/>
      <c r="D47" s="45"/>
      <c r="E47" s="164"/>
      <c r="F47" s="67" t="str">
        <f>IF(B47="","",VLOOKUP(B47,中学校名!$B$3:$D$120,2,TRUE))</f>
        <v/>
      </c>
      <c r="G47" s="146" t="str">
        <f t="shared" si="14"/>
        <v/>
      </c>
      <c r="H47" s="39"/>
      <c r="I47" s="40"/>
      <c r="J47" s="40"/>
      <c r="K47" s="40"/>
      <c r="L47" s="40"/>
      <c r="M47" s="40"/>
      <c r="N47" s="40"/>
      <c r="O47" s="40"/>
      <c r="Q47" s="93" t="str">
        <f t="shared" si="8"/>
        <v/>
      </c>
      <c r="S47" s="2"/>
      <c r="T47" t="str">
        <f t="shared" si="9"/>
        <v/>
      </c>
      <c r="U47" t="str">
        <f t="shared" si="10"/>
        <v/>
      </c>
      <c r="V47" t="str">
        <f t="shared" si="11"/>
        <v/>
      </c>
      <c r="W47" t="str">
        <f t="shared" si="12"/>
        <v/>
      </c>
    </row>
    <row r="48" spans="1:23" x14ac:dyDescent="0.15">
      <c r="A48" s="20">
        <f t="shared" si="15"/>
        <v>40</v>
      </c>
      <c r="B48" s="46"/>
      <c r="C48" s="51"/>
      <c r="D48" s="45"/>
      <c r="E48" s="167"/>
      <c r="F48" s="68" t="str">
        <f>IF(B48="","",VLOOKUP(B48,中学校名!$B$3:$D$120,2,TRUE))</f>
        <v/>
      </c>
      <c r="G48" s="149" t="str">
        <f t="shared" si="14"/>
        <v/>
      </c>
      <c r="H48" s="63"/>
      <c r="I48" s="64"/>
      <c r="J48" s="64"/>
      <c r="K48" s="64"/>
      <c r="L48" s="64"/>
      <c r="M48" s="64"/>
      <c r="N48" s="64"/>
      <c r="O48" s="64"/>
      <c r="Q48" s="93" t="str">
        <f t="shared" si="8"/>
        <v/>
      </c>
      <c r="S48" s="2"/>
      <c r="T48" t="str">
        <f t="shared" si="9"/>
        <v/>
      </c>
      <c r="U48" t="str">
        <f t="shared" si="10"/>
        <v/>
      </c>
      <c r="V48" t="str">
        <f t="shared" si="11"/>
        <v/>
      </c>
      <c r="W48" t="str">
        <f t="shared" si="12"/>
        <v/>
      </c>
    </row>
    <row r="49" spans="1:23" x14ac:dyDescent="0.15">
      <c r="A49" s="20">
        <f t="shared" si="15"/>
        <v>41</v>
      </c>
      <c r="B49" s="48"/>
      <c r="C49" s="50"/>
      <c r="D49" s="44"/>
      <c r="E49" s="163"/>
      <c r="F49" s="66" t="str">
        <f>IF(B49="","",VLOOKUP(B49,中学校名!$B$3:$D$120,2,TRUE))</f>
        <v/>
      </c>
      <c r="G49" s="145" t="str">
        <f t="shared" si="14"/>
        <v/>
      </c>
      <c r="H49" s="40"/>
      <c r="I49" s="38"/>
      <c r="J49" s="38"/>
      <c r="K49" s="38"/>
      <c r="L49" s="38"/>
      <c r="M49" s="38"/>
      <c r="N49" s="38"/>
      <c r="O49" s="38"/>
      <c r="Q49" s="93" t="str">
        <f t="shared" si="8"/>
        <v/>
      </c>
      <c r="S49" s="2"/>
      <c r="T49" t="str">
        <f t="shared" si="9"/>
        <v/>
      </c>
      <c r="U49" t="str">
        <f t="shared" si="10"/>
        <v/>
      </c>
      <c r="V49" t="str">
        <f t="shared" si="11"/>
        <v/>
      </c>
      <c r="W49" t="str">
        <f t="shared" si="12"/>
        <v/>
      </c>
    </row>
    <row r="50" spans="1:23" x14ac:dyDescent="0.15">
      <c r="A50" s="20">
        <f t="shared" si="15"/>
        <v>42</v>
      </c>
      <c r="B50" s="46"/>
      <c r="C50" s="51"/>
      <c r="D50" s="45"/>
      <c r="E50" s="164"/>
      <c r="F50" s="67" t="str">
        <f>IF(B50="","",VLOOKUP(B50,中学校名!$B$3:$D$120,2,TRUE))</f>
        <v/>
      </c>
      <c r="G50" s="146" t="str">
        <f t="shared" si="14"/>
        <v/>
      </c>
      <c r="H50" s="40"/>
      <c r="I50" s="40"/>
      <c r="J50" s="40"/>
      <c r="K50" s="40"/>
      <c r="L50" s="40"/>
      <c r="M50" s="40"/>
      <c r="N50" s="40"/>
      <c r="O50" s="40"/>
      <c r="Q50" s="93" t="str">
        <f t="shared" si="8"/>
        <v/>
      </c>
      <c r="S50" s="2"/>
      <c r="T50" t="str">
        <f t="shared" si="9"/>
        <v/>
      </c>
      <c r="U50" t="str">
        <f t="shared" si="10"/>
        <v/>
      </c>
      <c r="V50" t="str">
        <f t="shared" si="11"/>
        <v/>
      </c>
      <c r="W50" t="str">
        <f t="shared" si="12"/>
        <v/>
      </c>
    </row>
    <row r="51" spans="1:23" x14ac:dyDescent="0.15">
      <c r="A51" s="20">
        <f t="shared" si="15"/>
        <v>43</v>
      </c>
      <c r="B51" s="46"/>
      <c r="C51" s="51"/>
      <c r="D51" s="45"/>
      <c r="E51" s="164"/>
      <c r="F51" s="67" t="str">
        <f>IF(B51="","",VLOOKUP(B51,中学校名!$B$3:$D$120,2,TRUE))</f>
        <v/>
      </c>
      <c r="G51" s="146" t="str">
        <f t="shared" si="14"/>
        <v/>
      </c>
      <c r="H51" s="40"/>
      <c r="I51" s="40"/>
      <c r="J51" s="40"/>
      <c r="K51" s="40"/>
      <c r="L51" s="40"/>
      <c r="M51" s="40"/>
      <c r="N51" s="40"/>
      <c r="O51" s="40"/>
      <c r="Q51" s="93" t="str">
        <f t="shared" si="8"/>
        <v/>
      </c>
      <c r="S51" s="2"/>
      <c r="T51" t="str">
        <f t="shared" si="9"/>
        <v/>
      </c>
      <c r="U51" t="str">
        <f t="shared" si="10"/>
        <v/>
      </c>
      <c r="V51" t="str">
        <f t="shared" si="11"/>
        <v/>
      </c>
      <c r="W51" t="str">
        <f t="shared" si="12"/>
        <v/>
      </c>
    </row>
    <row r="52" spans="1:23" x14ac:dyDescent="0.15">
      <c r="A52" s="20">
        <f t="shared" si="15"/>
        <v>44</v>
      </c>
      <c r="B52" s="46"/>
      <c r="C52" s="51"/>
      <c r="D52" s="45"/>
      <c r="E52" s="164"/>
      <c r="F52" s="67" t="str">
        <f>IF(B52="","",VLOOKUP(B52,中学校名!$B$3:$D$120,2,TRUE))</f>
        <v/>
      </c>
      <c r="G52" s="146" t="str">
        <f t="shared" si="14"/>
        <v/>
      </c>
      <c r="H52" s="40"/>
      <c r="I52" s="40"/>
      <c r="J52" s="40"/>
      <c r="K52" s="40"/>
      <c r="L52" s="40"/>
      <c r="M52" s="40"/>
      <c r="N52" s="40"/>
      <c r="O52" s="40"/>
      <c r="Q52" s="93" t="str">
        <f t="shared" si="8"/>
        <v/>
      </c>
      <c r="S52" s="2"/>
      <c r="T52" t="str">
        <f t="shared" si="9"/>
        <v/>
      </c>
      <c r="U52" t="str">
        <f t="shared" si="10"/>
        <v/>
      </c>
      <c r="V52" t="str">
        <f t="shared" si="11"/>
        <v/>
      </c>
      <c r="W52" t="str">
        <f t="shared" si="12"/>
        <v/>
      </c>
    </row>
    <row r="53" spans="1:23" x14ac:dyDescent="0.15">
      <c r="A53" s="20">
        <f t="shared" si="15"/>
        <v>45</v>
      </c>
      <c r="B53" s="46"/>
      <c r="C53" s="51"/>
      <c r="D53" s="45"/>
      <c r="E53" s="164"/>
      <c r="F53" s="67" t="str">
        <f>IF(B53="","",VLOOKUP(B53,中学校名!$B$3:$D$120,2,TRUE))</f>
        <v/>
      </c>
      <c r="G53" s="146" t="str">
        <f t="shared" si="14"/>
        <v/>
      </c>
      <c r="H53" s="40"/>
      <c r="I53" s="40"/>
      <c r="J53" s="40"/>
      <c r="K53" s="40"/>
      <c r="L53" s="40"/>
      <c r="M53" s="40"/>
      <c r="N53" s="40"/>
      <c r="O53" s="40"/>
      <c r="Q53" s="93" t="str">
        <f t="shared" si="8"/>
        <v/>
      </c>
      <c r="S53" s="2"/>
      <c r="T53" t="str">
        <f t="shared" si="9"/>
        <v/>
      </c>
      <c r="U53" t="str">
        <f t="shared" si="10"/>
        <v/>
      </c>
      <c r="V53" t="str">
        <f t="shared" si="11"/>
        <v/>
      </c>
      <c r="W53" t="str">
        <f t="shared" si="12"/>
        <v/>
      </c>
    </row>
    <row r="54" spans="1:23" x14ac:dyDescent="0.15">
      <c r="A54" s="20">
        <f t="shared" si="15"/>
        <v>46</v>
      </c>
      <c r="B54" s="46"/>
      <c r="C54" s="51"/>
      <c r="D54" s="45"/>
      <c r="E54" s="164"/>
      <c r="F54" s="67" t="str">
        <f>IF(B54="","",VLOOKUP(B54,中学校名!$B$3:$D$120,2,TRUE))</f>
        <v/>
      </c>
      <c r="G54" s="146" t="str">
        <f t="shared" si="14"/>
        <v/>
      </c>
      <c r="H54" s="40"/>
      <c r="I54" s="40"/>
      <c r="J54" s="40"/>
      <c r="K54" s="40"/>
      <c r="L54" s="40"/>
      <c r="M54" s="40"/>
      <c r="N54" s="40"/>
      <c r="O54" s="40"/>
      <c r="Q54" s="93" t="str">
        <f t="shared" si="8"/>
        <v/>
      </c>
      <c r="S54" s="2"/>
      <c r="T54" t="str">
        <f t="shared" si="9"/>
        <v/>
      </c>
      <c r="U54" t="str">
        <f t="shared" si="10"/>
        <v/>
      </c>
      <c r="V54" t="str">
        <f t="shared" si="11"/>
        <v/>
      </c>
      <c r="W54" t="str">
        <f t="shared" si="12"/>
        <v/>
      </c>
    </row>
    <row r="55" spans="1:23" x14ac:dyDescent="0.15">
      <c r="A55" s="20">
        <f t="shared" si="15"/>
        <v>47</v>
      </c>
      <c r="B55" s="46"/>
      <c r="C55" s="51"/>
      <c r="D55" s="45"/>
      <c r="E55" s="164"/>
      <c r="F55" s="67" t="str">
        <f>IF(B55="","",VLOOKUP(B55,中学校名!$B$3:$D$120,2,TRUE))</f>
        <v/>
      </c>
      <c r="G55" s="146" t="str">
        <f t="shared" si="14"/>
        <v/>
      </c>
      <c r="H55" s="40"/>
      <c r="I55" s="40"/>
      <c r="J55" s="40"/>
      <c r="K55" s="40"/>
      <c r="L55" s="40"/>
      <c r="M55" s="40"/>
      <c r="N55" s="40"/>
      <c r="O55" s="40"/>
      <c r="Q55" s="93" t="str">
        <f t="shared" si="8"/>
        <v/>
      </c>
      <c r="S55" s="2"/>
      <c r="T55" t="str">
        <f t="shared" si="9"/>
        <v/>
      </c>
      <c r="U55" t="str">
        <f t="shared" si="10"/>
        <v/>
      </c>
      <c r="V55" t="str">
        <f t="shared" si="11"/>
        <v/>
      </c>
      <c r="W55" t="str">
        <f t="shared" si="12"/>
        <v/>
      </c>
    </row>
    <row r="56" spans="1:23" x14ac:dyDescent="0.15">
      <c r="A56" s="20">
        <f t="shared" si="15"/>
        <v>48</v>
      </c>
      <c r="B56" s="46"/>
      <c r="C56" s="51"/>
      <c r="D56" s="45"/>
      <c r="E56" s="164"/>
      <c r="F56" s="67" t="str">
        <f>IF(B56="","",VLOOKUP(B56,中学校名!$B$3:$D$120,2,TRUE))</f>
        <v/>
      </c>
      <c r="G56" s="146" t="str">
        <f t="shared" si="14"/>
        <v/>
      </c>
      <c r="H56" s="40"/>
      <c r="I56" s="40"/>
      <c r="J56" s="40"/>
      <c r="K56" s="40"/>
      <c r="L56" s="40"/>
      <c r="M56" s="40"/>
      <c r="N56" s="40"/>
      <c r="O56" s="40"/>
      <c r="Q56" s="93" t="str">
        <f t="shared" si="8"/>
        <v/>
      </c>
      <c r="S56" s="2"/>
      <c r="T56" t="str">
        <f t="shared" si="9"/>
        <v/>
      </c>
      <c r="U56" t="str">
        <f t="shared" si="10"/>
        <v/>
      </c>
      <c r="V56" t="str">
        <f t="shared" si="11"/>
        <v/>
      </c>
      <c r="W56" t="str">
        <f t="shared" si="12"/>
        <v/>
      </c>
    </row>
    <row r="57" spans="1:23" x14ac:dyDescent="0.15">
      <c r="A57" s="20">
        <f t="shared" si="15"/>
        <v>49</v>
      </c>
      <c r="B57" s="46"/>
      <c r="C57" s="51"/>
      <c r="D57" s="45"/>
      <c r="E57" s="164"/>
      <c r="F57" s="67" t="str">
        <f>IF(B57="","",VLOOKUP(B57,中学校名!$B$3:$D$120,2,TRUE))</f>
        <v/>
      </c>
      <c r="G57" s="146" t="str">
        <f t="shared" si="14"/>
        <v/>
      </c>
      <c r="H57" s="40"/>
      <c r="I57" s="40"/>
      <c r="J57" s="40"/>
      <c r="K57" s="40"/>
      <c r="L57" s="40"/>
      <c r="M57" s="40"/>
      <c r="N57" s="40"/>
      <c r="O57" s="40"/>
      <c r="Q57" s="93" t="str">
        <f t="shared" si="8"/>
        <v/>
      </c>
      <c r="S57" s="2"/>
      <c r="T57" t="str">
        <f t="shared" si="9"/>
        <v/>
      </c>
      <c r="U57" t="str">
        <f t="shared" si="10"/>
        <v/>
      </c>
      <c r="V57" t="str">
        <f t="shared" si="11"/>
        <v/>
      </c>
      <c r="W57" t="str">
        <f t="shared" si="12"/>
        <v/>
      </c>
    </row>
    <row r="58" spans="1:23" x14ac:dyDescent="0.15">
      <c r="A58" s="20">
        <f t="shared" si="15"/>
        <v>50</v>
      </c>
      <c r="B58" s="49"/>
      <c r="C58" s="52"/>
      <c r="D58" s="47"/>
      <c r="E58" s="165"/>
      <c r="F58" s="68" t="str">
        <f>IF(B58="","",VLOOKUP(B58,中学校名!$B$3:$D$120,2,TRUE))</f>
        <v/>
      </c>
      <c r="G58" s="149" t="str">
        <f t="shared" si="14"/>
        <v/>
      </c>
      <c r="H58" s="40"/>
      <c r="I58" s="64"/>
      <c r="J58" s="64"/>
      <c r="K58" s="64"/>
      <c r="L58" s="64"/>
      <c r="M58" s="64"/>
      <c r="N58" s="64"/>
      <c r="O58" s="64"/>
      <c r="Q58" s="93" t="str">
        <f t="shared" si="8"/>
        <v/>
      </c>
      <c r="S58" s="2"/>
      <c r="T58" t="str">
        <f t="shared" si="9"/>
        <v/>
      </c>
      <c r="U58" t="str">
        <f t="shared" si="10"/>
        <v/>
      </c>
      <c r="V58" t="str">
        <f t="shared" si="11"/>
        <v/>
      </c>
      <c r="W58" t="str">
        <f t="shared" si="12"/>
        <v/>
      </c>
    </row>
    <row r="59" spans="1:23" x14ac:dyDescent="0.15">
      <c r="A59" s="20">
        <f t="shared" si="15"/>
        <v>51</v>
      </c>
      <c r="B59" s="48"/>
      <c r="C59" s="50"/>
      <c r="D59" s="44"/>
      <c r="E59" s="166"/>
      <c r="F59" s="70" t="str">
        <f>IF(B59="","",VLOOKUP(B59,中学校名!$B$3:$D$120,2,TRUE))</f>
        <v/>
      </c>
      <c r="G59" s="148" t="str">
        <f t="shared" si="14"/>
        <v/>
      </c>
      <c r="H59" s="37"/>
      <c r="I59" s="62"/>
      <c r="J59" s="62"/>
      <c r="K59" s="62"/>
      <c r="L59" s="62"/>
      <c r="M59" s="62"/>
      <c r="N59" s="62"/>
      <c r="O59" s="62"/>
      <c r="Q59" s="93" t="str">
        <f t="shared" si="8"/>
        <v/>
      </c>
      <c r="S59" s="2"/>
      <c r="T59" t="str">
        <f t="shared" si="9"/>
        <v/>
      </c>
      <c r="U59" t="str">
        <f t="shared" si="10"/>
        <v/>
      </c>
      <c r="V59" t="str">
        <f t="shared" si="11"/>
        <v/>
      </c>
      <c r="W59" t="str">
        <f t="shared" si="12"/>
        <v/>
      </c>
    </row>
    <row r="60" spans="1:23" x14ac:dyDescent="0.15">
      <c r="A60" s="20">
        <f t="shared" si="15"/>
        <v>52</v>
      </c>
      <c r="B60" s="46"/>
      <c r="C60" s="51"/>
      <c r="D60" s="45"/>
      <c r="E60" s="164"/>
      <c r="F60" s="67" t="str">
        <f>IF(B60="","",VLOOKUP(B60,中学校名!$B$3:$D$120,2,TRUE))</f>
        <v/>
      </c>
      <c r="G60" s="146" t="str">
        <f t="shared" si="14"/>
        <v/>
      </c>
      <c r="H60" s="39"/>
      <c r="I60" s="40"/>
      <c r="J60" s="40"/>
      <c r="K60" s="40"/>
      <c r="L60" s="40"/>
      <c r="M60" s="40"/>
      <c r="N60" s="40"/>
      <c r="O60" s="40"/>
      <c r="Q60" s="93" t="str">
        <f t="shared" si="8"/>
        <v/>
      </c>
      <c r="S60" s="2"/>
      <c r="T60" t="str">
        <f t="shared" si="9"/>
        <v/>
      </c>
      <c r="U60" t="str">
        <f t="shared" si="10"/>
        <v/>
      </c>
      <c r="V60" t="str">
        <f t="shared" si="11"/>
        <v/>
      </c>
      <c r="W60" t="str">
        <f t="shared" si="12"/>
        <v/>
      </c>
    </row>
    <row r="61" spans="1:23" x14ac:dyDescent="0.15">
      <c r="A61" s="20">
        <f t="shared" si="15"/>
        <v>53</v>
      </c>
      <c r="B61" s="46"/>
      <c r="C61" s="51"/>
      <c r="D61" s="45"/>
      <c r="E61" s="164"/>
      <c r="F61" s="67" t="str">
        <f>IF(B61="","",VLOOKUP(B61,中学校名!$B$3:$D$120,2,TRUE))</f>
        <v/>
      </c>
      <c r="G61" s="146" t="str">
        <f t="shared" si="14"/>
        <v/>
      </c>
      <c r="H61" s="39"/>
      <c r="I61" s="40"/>
      <c r="J61" s="40"/>
      <c r="K61" s="40"/>
      <c r="L61" s="40"/>
      <c r="M61" s="40"/>
      <c r="N61" s="40"/>
      <c r="O61" s="40"/>
      <c r="Q61" s="93" t="str">
        <f t="shared" si="8"/>
        <v/>
      </c>
      <c r="S61" s="2"/>
      <c r="T61" t="str">
        <f t="shared" si="9"/>
        <v/>
      </c>
      <c r="U61" t="str">
        <f t="shared" si="10"/>
        <v/>
      </c>
      <c r="V61" t="str">
        <f t="shared" si="11"/>
        <v/>
      </c>
      <c r="W61" t="str">
        <f t="shared" si="12"/>
        <v/>
      </c>
    </row>
    <row r="62" spans="1:23" x14ac:dyDescent="0.15">
      <c r="A62" s="20">
        <f t="shared" si="15"/>
        <v>54</v>
      </c>
      <c r="B62" s="46"/>
      <c r="C62" s="51"/>
      <c r="D62" s="45"/>
      <c r="E62" s="164"/>
      <c r="F62" s="70" t="str">
        <f>IF(B62="","",VLOOKUP(B62,中学校名!$B$3:$D$120,2,TRUE))</f>
        <v/>
      </c>
      <c r="G62" s="148" t="str">
        <f t="shared" si="14"/>
        <v/>
      </c>
      <c r="H62" s="39"/>
      <c r="I62" s="62"/>
      <c r="J62" s="62"/>
      <c r="K62" s="62"/>
      <c r="L62" s="62"/>
      <c r="M62" s="62"/>
      <c r="N62" s="62"/>
      <c r="O62" s="62"/>
      <c r="Q62" s="93" t="str">
        <f t="shared" si="8"/>
        <v/>
      </c>
      <c r="S62" s="2"/>
      <c r="T62" t="str">
        <f t="shared" si="9"/>
        <v/>
      </c>
      <c r="U62" t="str">
        <f t="shared" si="10"/>
        <v/>
      </c>
      <c r="V62" t="str">
        <f t="shared" si="11"/>
        <v/>
      </c>
      <c r="W62" t="str">
        <f t="shared" si="12"/>
        <v/>
      </c>
    </row>
    <row r="63" spans="1:23" x14ac:dyDescent="0.15">
      <c r="A63" s="20">
        <f t="shared" si="15"/>
        <v>55</v>
      </c>
      <c r="B63" s="46"/>
      <c r="C63" s="51"/>
      <c r="D63" s="45"/>
      <c r="E63" s="164"/>
      <c r="F63" s="67" t="str">
        <f>IF(B63="","",VLOOKUP(B63,中学校名!$B$3:$D$120,2,TRUE))</f>
        <v/>
      </c>
      <c r="G63" s="146" t="str">
        <f t="shared" si="14"/>
        <v/>
      </c>
      <c r="H63" s="39"/>
      <c r="I63" s="40"/>
      <c r="J63" s="40"/>
      <c r="K63" s="40"/>
      <c r="L63" s="40"/>
      <c r="M63" s="40"/>
      <c r="N63" s="40"/>
      <c r="O63" s="40"/>
      <c r="Q63" s="93" t="str">
        <f t="shared" si="8"/>
        <v/>
      </c>
      <c r="S63" s="2"/>
      <c r="T63" t="str">
        <f t="shared" si="9"/>
        <v/>
      </c>
      <c r="U63" t="str">
        <f t="shared" si="10"/>
        <v/>
      </c>
      <c r="V63" t="str">
        <f t="shared" si="11"/>
        <v/>
      </c>
      <c r="W63" t="str">
        <f t="shared" si="12"/>
        <v/>
      </c>
    </row>
    <row r="64" spans="1:23" x14ac:dyDescent="0.15">
      <c r="A64" s="20">
        <f t="shared" si="15"/>
        <v>56</v>
      </c>
      <c r="B64" s="46"/>
      <c r="C64" s="51"/>
      <c r="D64" s="45"/>
      <c r="E64" s="164"/>
      <c r="F64" s="67" t="str">
        <f>IF(B64="","",VLOOKUP(B64,中学校名!$B$3:$D$120,2,TRUE))</f>
        <v/>
      </c>
      <c r="G64" s="146" t="str">
        <f t="shared" si="14"/>
        <v/>
      </c>
      <c r="H64" s="39"/>
      <c r="I64" s="40"/>
      <c r="J64" s="40"/>
      <c r="K64" s="40"/>
      <c r="L64" s="40"/>
      <c r="M64" s="40"/>
      <c r="N64" s="40"/>
      <c r="O64" s="40"/>
      <c r="Q64" s="93" t="str">
        <f t="shared" si="8"/>
        <v/>
      </c>
      <c r="S64" s="2"/>
      <c r="T64" t="str">
        <f t="shared" si="9"/>
        <v/>
      </c>
      <c r="U64" t="str">
        <f t="shared" si="10"/>
        <v/>
      </c>
      <c r="V64" t="str">
        <f t="shared" si="11"/>
        <v/>
      </c>
      <c r="W64" t="str">
        <f t="shared" si="12"/>
        <v/>
      </c>
    </row>
    <row r="65" spans="1:23" x14ac:dyDescent="0.15">
      <c r="A65" s="20">
        <f t="shared" si="15"/>
        <v>57</v>
      </c>
      <c r="B65" s="46"/>
      <c r="C65" s="51"/>
      <c r="D65" s="45"/>
      <c r="E65" s="164"/>
      <c r="F65" s="67" t="str">
        <f>IF(B65="","",VLOOKUP(B65,中学校名!$B$3:$D$120,2,TRUE))</f>
        <v/>
      </c>
      <c r="G65" s="146" t="str">
        <f t="shared" si="14"/>
        <v/>
      </c>
      <c r="H65" s="39"/>
      <c r="I65" s="40"/>
      <c r="J65" s="40"/>
      <c r="K65" s="40"/>
      <c r="L65" s="40"/>
      <c r="M65" s="40"/>
      <c r="N65" s="40"/>
      <c r="O65" s="40"/>
      <c r="Q65" s="93" t="str">
        <f t="shared" si="8"/>
        <v/>
      </c>
      <c r="S65" s="2"/>
      <c r="T65" t="str">
        <f t="shared" si="9"/>
        <v/>
      </c>
      <c r="U65" t="str">
        <f t="shared" si="10"/>
        <v/>
      </c>
      <c r="V65" t="str">
        <f t="shared" si="11"/>
        <v/>
      </c>
      <c r="W65" t="str">
        <f t="shared" si="12"/>
        <v/>
      </c>
    </row>
    <row r="66" spans="1:23" x14ac:dyDescent="0.15">
      <c r="A66" s="20">
        <f t="shared" si="15"/>
        <v>58</v>
      </c>
      <c r="B66" s="46"/>
      <c r="C66" s="51"/>
      <c r="D66" s="45"/>
      <c r="E66" s="164"/>
      <c r="F66" s="67" t="str">
        <f>IF(B66="","",VLOOKUP(B66,中学校名!$B$3:$D$120,2,TRUE))</f>
        <v/>
      </c>
      <c r="G66" s="146" t="str">
        <f t="shared" si="14"/>
        <v/>
      </c>
      <c r="H66" s="39"/>
      <c r="I66" s="40"/>
      <c r="J66" s="40"/>
      <c r="K66" s="40"/>
      <c r="L66" s="40"/>
      <c r="M66" s="40"/>
      <c r="N66" s="40"/>
      <c r="O66" s="40"/>
      <c r="Q66" s="93" t="str">
        <f t="shared" si="8"/>
        <v/>
      </c>
      <c r="S66" s="2"/>
      <c r="T66" t="str">
        <f t="shared" si="9"/>
        <v/>
      </c>
      <c r="U66" t="str">
        <f t="shared" si="10"/>
        <v/>
      </c>
      <c r="V66" t="str">
        <f t="shared" si="11"/>
        <v/>
      </c>
      <c r="W66" t="str">
        <f t="shared" si="12"/>
        <v/>
      </c>
    </row>
    <row r="67" spans="1:23" x14ac:dyDescent="0.15">
      <c r="A67" s="20">
        <f t="shared" si="15"/>
        <v>59</v>
      </c>
      <c r="B67" s="46"/>
      <c r="C67" s="51"/>
      <c r="D67" s="45"/>
      <c r="E67" s="164"/>
      <c r="F67" s="67" t="str">
        <f>IF(B67="","",VLOOKUP(B67,中学校名!$B$3:$D$120,2,TRUE))</f>
        <v/>
      </c>
      <c r="G67" s="146" t="str">
        <f t="shared" si="14"/>
        <v/>
      </c>
      <c r="H67" s="39"/>
      <c r="I67" s="40"/>
      <c r="J67" s="40"/>
      <c r="K67" s="40"/>
      <c r="L67" s="40"/>
      <c r="M67" s="40"/>
      <c r="N67" s="40"/>
      <c r="O67" s="40"/>
      <c r="Q67" s="93" t="str">
        <f t="shared" si="8"/>
        <v/>
      </c>
      <c r="S67" s="2"/>
      <c r="T67" t="str">
        <f t="shared" si="9"/>
        <v/>
      </c>
      <c r="U67" t="str">
        <f t="shared" si="10"/>
        <v/>
      </c>
      <c r="V67" t="str">
        <f t="shared" si="11"/>
        <v/>
      </c>
      <c r="W67" t="str">
        <f t="shared" si="12"/>
        <v/>
      </c>
    </row>
    <row r="68" spans="1:23" x14ac:dyDescent="0.15">
      <c r="A68" s="20">
        <f t="shared" si="15"/>
        <v>60</v>
      </c>
      <c r="B68" s="49"/>
      <c r="C68" s="52"/>
      <c r="D68" s="47"/>
      <c r="E68" s="167"/>
      <c r="F68" s="69" t="str">
        <f>IF(B68="","",VLOOKUP(B68,中学校名!$B$3:$D$120,2,TRUE))</f>
        <v/>
      </c>
      <c r="G68" s="147" t="str">
        <f t="shared" si="14"/>
        <v/>
      </c>
      <c r="H68" s="63"/>
      <c r="I68" s="60"/>
      <c r="J68" s="60"/>
      <c r="K68" s="60"/>
      <c r="L68" s="60"/>
      <c r="M68" s="60"/>
      <c r="N68" s="60"/>
      <c r="O68" s="60"/>
      <c r="Q68" s="93" t="str">
        <f t="shared" si="8"/>
        <v/>
      </c>
      <c r="S68" s="2"/>
      <c r="T68" t="str">
        <f t="shared" si="9"/>
        <v/>
      </c>
      <c r="U68" t="str">
        <f t="shared" si="10"/>
        <v/>
      </c>
      <c r="V68" t="str">
        <f t="shared" si="11"/>
        <v/>
      </c>
      <c r="W68" t="str">
        <f t="shared" si="12"/>
        <v/>
      </c>
    </row>
    <row r="69" spans="1:23" x14ac:dyDescent="0.15">
      <c r="A69" s="20">
        <f t="shared" si="15"/>
        <v>61</v>
      </c>
      <c r="B69" s="48"/>
      <c r="C69" s="50"/>
      <c r="D69" s="44"/>
      <c r="E69" s="163"/>
      <c r="F69" s="66" t="str">
        <f>IF(B69="","",VLOOKUP(B69,中学校名!$B$3:$D$120,2,TRUE))</f>
        <v/>
      </c>
      <c r="G69" s="145" t="str">
        <f t="shared" si="14"/>
        <v/>
      </c>
      <c r="H69" s="40"/>
      <c r="I69" s="38"/>
      <c r="J69" s="38"/>
      <c r="K69" s="38"/>
      <c r="L69" s="38"/>
      <c r="M69" s="38"/>
      <c r="N69" s="38"/>
      <c r="O69" s="38"/>
      <c r="Q69" s="93" t="str">
        <f t="shared" si="8"/>
        <v/>
      </c>
      <c r="S69" s="2"/>
      <c r="T69" t="str">
        <f t="shared" si="9"/>
        <v/>
      </c>
      <c r="U69" t="str">
        <f t="shared" si="10"/>
        <v/>
      </c>
      <c r="V69" t="str">
        <f t="shared" si="11"/>
        <v/>
      </c>
      <c r="W69" t="str">
        <f t="shared" si="12"/>
        <v/>
      </c>
    </row>
    <row r="70" spans="1:23" x14ac:dyDescent="0.15">
      <c r="A70" s="20">
        <f t="shared" si="15"/>
        <v>62</v>
      </c>
      <c r="B70" s="46"/>
      <c r="C70" s="51"/>
      <c r="D70" s="45"/>
      <c r="E70" s="164"/>
      <c r="F70" s="67" t="str">
        <f>IF(B70="","",VLOOKUP(B70,中学校名!$B$3:$D$120,2,TRUE))</f>
        <v/>
      </c>
      <c r="G70" s="146" t="str">
        <f t="shared" si="14"/>
        <v/>
      </c>
      <c r="H70" s="40"/>
      <c r="I70" s="40"/>
      <c r="J70" s="40"/>
      <c r="K70" s="40"/>
      <c r="L70" s="40"/>
      <c r="M70" s="40"/>
      <c r="N70" s="40"/>
      <c r="O70" s="40"/>
      <c r="Q70" s="93" t="str">
        <f t="shared" si="8"/>
        <v/>
      </c>
      <c r="S70" s="2"/>
      <c r="T70" t="str">
        <f t="shared" si="9"/>
        <v/>
      </c>
      <c r="U70" t="str">
        <f t="shared" si="10"/>
        <v/>
      </c>
      <c r="V70" t="str">
        <f t="shared" si="11"/>
        <v/>
      </c>
      <c r="W70" t="str">
        <f t="shared" si="12"/>
        <v/>
      </c>
    </row>
    <row r="71" spans="1:23" x14ac:dyDescent="0.15">
      <c r="A71" s="20">
        <f t="shared" si="15"/>
        <v>63</v>
      </c>
      <c r="B71" s="46"/>
      <c r="C71" s="51"/>
      <c r="D71" s="45"/>
      <c r="E71" s="164"/>
      <c r="F71" s="67" t="str">
        <f>IF(B71="","",VLOOKUP(B71,中学校名!$B$3:$D$120,2,TRUE))</f>
        <v/>
      </c>
      <c r="G71" s="146" t="str">
        <f t="shared" si="14"/>
        <v/>
      </c>
      <c r="H71" s="40"/>
      <c r="I71" s="40"/>
      <c r="J71" s="40"/>
      <c r="K71" s="40"/>
      <c r="L71" s="40"/>
      <c r="M71" s="40"/>
      <c r="N71" s="40"/>
      <c r="O71" s="40"/>
      <c r="Q71" s="93" t="str">
        <f t="shared" si="8"/>
        <v/>
      </c>
      <c r="S71" s="2"/>
      <c r="T71" t="str">
        <f t="shared" si="9"/>
        <v/>
      </c>
      <c r="U71" t="str">
        <f t="shared" si="10"/>
        <v/>
      </c>
      <c r="V71" t="str">
        <f t="shared" si="11"/>
        <v/>
      </c>
      <c r="W71" t="str">
        <f t="shared" si="12"/>
        <v/>
      </c>
    </row>
    <row r="72" spans="1:23" x14ac:dyDescent="0.15">
      <c r="A72" s="20">
        <f t="shared" si="15"/>
        <v>64</v>
      </c>
      <c r="B72" s="46"/>
      <c r="C72" s="51"/>
      <c r="D72" s="45"/>
      <c r="E72" s="164"/>
      <c r="F72" s="67" t="str">
        <f>IF(B72="","",VLOOKUP(B72,中学校名!$B$3:$D$120,2,TRUE))</f>
        <v/>
      </c>
      <c r="G72" s="146" t="str">
        <f t="shared" si="14"/>
        <v/>
      </c>
      <c r="H72" s="40"/>
      <c r="I72" s="40"/>
      <c r="J72" s="40"/>
      <c r="K72" s="40"/>
      <c r="L72" s="40"/>
      <c r="M72" s="40"/>
      <c r="N72" s="40"/>
      <c r="O72" s="40"/>
      <c r="Q72" s="93" t="str">
        <f t="shared" ref="Q72:Q135" si="16">IF(COUNTIF(H72:O72,"○")=0,"",COUNTIF(H72:O72,"○"))</f>
        <v/>
      </c>
      <c r="S72" s="2"/>
      <c r="T72" t="str">
        <f t="shared" si="9"/>
        <v/>
      </c>
      <c r="U72" t="str">
        <f t="shared" si="10"/>
        <v/>
      </c>
      <c r="V72" t="str">
        <f t="shared" si="11"/>
        <v/>
      </c>
      <c r="W72" t="str">
        <f t="shared" si="12"/>
        <v/>
      </c>
    </row>
    <row r="73" spans="1:23" x14ac:dyDescent="0.15">
      <c r="A73" s="20">
        <f t="shared" si="15"/>
        <v>65</v>
      </c>
      <c r="B73" s="46"/>
      <c r="C73" s="51"/>
      <c r="D73" s="45"/>
      <c r="E73" s="164"/>
      <c r="F73" s="67" t="str">
        <f>IF(B73="","",VLOOKUP(B73,中学校名!$B$3:$D$120,2,TRUE))</f>
        <v/>
      </c>
      <c r="G73" s="146" t="str">
        <f t="shared" si="14"/>
        <v/>
      </c>
      <c r="H73" s="40"/>
      <c r="I73" s="40"/>
      <c r="J73" s="40"/>
      <c r="K73" s="40"/>
      <c r="L73" s="40"/>
      <c r="M73" s="40"/>
      <c r="N73" s="40"/>
      <c r="O73" s="40"/>
      <c r="Q73" s="93" t="str">
        <f t="shared" si="16"/>
        <v/>
      </c>
      <c r="S73" s="2"/>
      <c r="T73" t="str">
        <f t="shared" ref="T73:T136" si="17">IF(H73="○","走高跳．","")</f>
        <v/>
      </c>
      <c r="U73" t="str">
        <f t="shared" ref="U73:U136" si="18">IF(J73="○","走幅跳．","")</f>
        <v/>
      </c>
      <c r="V73" t="str">
        <f t="shared" ref="V73:V136" si="19">IF(L73="○","砲丸投．","")</f>
        <v/>
      </c>
      <c r="W73" t="str">
        <f t="shared" ref="W73:W136" si="20">IF(N73="○","ジャベリック．","")</f>
        <v/>
      </c>
    </row>
    <row r="74" spans="1:23" x14ac:dyDescent="0.15">
      <c r="A74" s="20">
        <f t="shared" ref="A74:A105" si="21">IF(COUNTIF($C$9:$C$208,C74)&gt;=2,$A$221,A73+1)</f>
        <v>66</v>
      </c>
      <c r="B74" s="46"/>
      <c r="C74" s="51"/>
      <c r="D74" s="45"/>
      <c r="E74" s="164"/>
      <c r="F74" s="67" t="str">
        <f>IF(B74="","",VLOOKUP(B74,中学校名!$B$3:$D$120,2,TRUE))</f>
        <v/>
      </c>
      <c r="G74" s="146" t="str">
        <f t="shared" ref="G74:G137" si="22">T(T74)&amp;T(U74)&amp;T(V74)&amp;T(W74)</f>
        <v/>
      </c>
      <c r="H74" s="40"/>
      <c r="I74" s="40"/>
      <c r="J74" s="40"/>
      <c r="K74" s="40"/>
      <c r="L74" s="40"/>
      <c r="M74" s="40"/>
      <c r="N74" s="40"/>
      <c r="O74" s="40"/>
      <c r="Q74" s="93" t="str">
        <f t="shared" si="16"/>
        <v/>
      </c>
      <c r="S74" s="2"/>
      <c r="T74" t="str">
        <f t="shared" si="17"/>
        <v/>
      </c>
      <c r="U74" t="str">
        <f t="shared" si="18"/>
        <v/>
      </c>
      <c r="V74" t="str">
        <f t="shared" si="19"/>
        <v/>
      </c>
      <c r="W74" t="str">
        <f t="shared" si="20"/>
        <v/>
      </c>
    </row>
    <row r="75" spans="1:23" x14ac:dyDescent="0.15">
      <c r="A75" s="20">
        <f t="shared" si="21"/>
        <v>67</v>
      </c>
      <c r="B75" s="46"/>
      <c r="C75" s="51"/>
      <c r="D75" s="45"/>
      <c r="E75" s="164"/>
      <c r="F75" s="67" t="str">
        <f>IF(B75="","",VLOOKUP(B75,中学校名!$B$3:$D$120,2,TRUE))</f>
        <v/>
      </c>
      <c r="G75" s="146" t="str">
        <f t="shared" si="22"/>
        <v/>
      </c>
      <c r="H75" s="40"/>
      <c r="I75" s="40"/>
      <c r="J75" s="40"/>
      <c r="K75" s="40"/>
      <c r="L75" s="40"/>
      <c r="M75" s="40"/>
      <c r="N75" s="40"/>
      <c r="O75" s="40"/>
      <c r="Q75" s="93" t="str">
        <f t="shared" si="16"/>
        <v/>
      </c>
      <c r="S75" s="2"/>
      <c r="T75" t="str">
        <f t="shared" si="17"/>
        <v/>
      </c>
      <c r="U75" t="str">
        <f t="shared" si="18"/>
        <v/>
      </c>
      <c r="V75" t="str">
        <f t="shared" si="19"/>
        <v/>
      </c>
      <c r="W75" t="str">
        <f t="shared" si="20"/>
        <v/>
      </c>
    </row>
    <row r="76" spans="1:23" x14ac:dyDescent="0.15">
      <c r="A76" s="20">
        <f t="shared" si="21"/>
        <v>68</v>
      </c>
      <c r="B76" s="46"/>
      <c r="C76" s="51"/>
      <c r="D76" s="45"/>
      <c r="E76" s="164"/>
      <c r="F76" s="67" t="str">
        <f>IF(B76="","",VLOOKUP(B76,中学校名!$B$3:$D$120,2,TRUE))</f>
        <v/>
      </c>
      <c r="G76" s="146" t="str">
        <f t="shared" si="22"/>
        <v/>
      </c>
      <c r="H76" s="40"/>
      <c r="I76" s="40"/>
      <c r="J76" s="40"/>
      <c r="K76" s="40"/>
      <c r="L76" s="40"/>
      <c r="M76" s="40"/>
      <c r="N76" s="40"/>
      <c r="O76" s="40"/>
      <c r="Q76" s="93" t="str">
        <f t="shared" si="16"/>
        <v/>
      </c>
      <c r="S76" s="2"/>
      <c r="T76" t="str">
        <f t="shared" si="17"/>
        <v/>
      </c>
      <c r="U76" t="str">
        <f t="shared" si="18"/>
        <v/>
      </c>
      <c r="V76" t="str">
        <f t="shared" si="19"/>
        <v/>
      </c>
      <c r="W76" t="str">
        <f t="shared" si="20"/>
        <v/>
      </c>
    </row>
    <row r="77" spans="1:23" x14ac:dyDescent="0.15">
      <c r="A77" s="20">
        <f t="shared" si="21"/>
        <v>69</v>
      </c>
      <c r="B77" s="46"/>
      <c r="C77" s="51"/>
      <c r="D77" s="45"/>
      <c r="E77" s="164"/>
      <c r="F77" s="67" t="str">
        <f>IF(B77="","",VLOOKUP(B77,中学校名!$B$3:$D$120,2,TRUE))</f>
        <v/>
      </c>
      <c r="G77" s="146" t="str">
        <f t="shared" si="22"/>
        <v/>
      </c>
      <c r="H77" s="40"/>
      <c r="I77" s="40"/>
      <c r="J77" s="40"/>
      <c r="K77" s="40"/>
      <c r="L77" s="40"/>
      <c r="M77" s="40"/>
      <c r="N77" s="40"/>
      <c r="O77" s="40"/>
      <c r="Q77" s="93" t="str">
        <f t="shared" si="16"/>
        <v/>
      </c>
      <c r="S77" s="2"/>
      <c r="T77" t="str">
        <f t="shared" si="17"/>
        <v/>
      </c>
      <c r="U77" t="str">
        <f t="shared" si="18"/>
        <v/>
      </c>
      <c r="V77" t="str">
        <f t="shared" si="19"/>
        <v/>
      </c>
      <c r="W77" t="str">
        <f t="shared" si="20"/>
        <v/>
      </c>
    </row>
    <row r="78" spans="1:23" x14ac:dyDescent="0.15">
      <c r="A78" s="20">
        <f t="shared" si="21"/>
        <v>70</v>
      </c>
      <c r="B78" s="49"/>
      <c r="C78" s="52"/>
      <c r="D78" s="47"/>
      <c r="E78" s="165"/>
      <c r="F78" s="68" t="str">
        <f>IF(B78="","",VLOOKUP(B78,中学校名!$B$3:$D$120,2,TRUE))</f>
        <v/>
      </c>
      <c r="G78" s="149" t="str">
        <f t="shared" si="22"/>
        <v/>
      </c>
      <c r="H78" s="40"/>
      <c r="I78" s="64"/>
      <c r="J78" s="64"/>
      <c r="K78" s="64"/>
      <c r="L78" s="64"/>
      <c r="M78" s="64"/>
      <c r="N78" s="64"/>
      <c r="O78" s="64"/>
      <c r="Q78" s="93" t="str">
        <f t="shared" si="16"/>
        <v/>
      </c>
      <c r="S78" s="2"/>
      <c r="T78" t="str">
        <f t="shared" si="17"/>
        <v/>
      </c>
      <c r="U78" t="str">
        <f t="shared" si="18"/>
        <v/>
      </c>
      <c r="V78" t="str">
        <f t="shared" si="19"/>
        <v/>
      </c>
      <c r="W78" t="str">
        <f t="shared" si="20"/>
        <v/>
      </c>
    </row>
    <row r="79" spans="1:23" x14ac:dyDescent="0.15">
      <c r="A79" s="20">
        <f t="shared" si="21"/>
        <v>71</v>
      </c>
      <c r="B79" s="56"/>
      <c r="C79" s="57"/>
      <c r="D79" s="58"/>
      <c r="E79" s="166"/>
      <c r="F79" s="70" t="str">
        <f>IF(B79="","",VLOOKUP(B79,中学校名!$B$3:$D$120,2,TRUE))</f>
        <v/>
      </c>
      <c r="G79" s="148" t="str">
        <f t="shared" si="22"/>
        <v/>
      </c>
      <c r="H79" s="37"/>
      <c r="I79" s="62"/>
      <c r="J79" s="62"/>
      <c r="K79" s="62"/>
      <c r="L79" s="62"/>
      <c r="M79" s="62"/>
      <c r="N79" s="62"/>
      <c r="O79" s="62"/>
      <c r="Q79" s="93" t="str">
        <f t="shared" si="16"/>
        <v/>
      </c>
      <c r="S79" s="2"/>
      <c r="T79" t="str">
        <f t="shared" si="17"/>
        <v/>
      </c>
      <c r="U79" t="str">
        <f t="shared" si="18"/>
        <v/>
      </c>
      <c r="V79" t="str">
        <f t="shared" si="19"/>
        <v/>
      </c>
      <c r="W79" t="str">
        <f t="shared" si="20"/>
        <v/>
      </c>
    </row>
    <row r="80" spans="1:23" x14ac:dyDescent="0.15">
      <c r="A80" s="20">
        <f t="shared" si="21"/>
        <v>72</v>
      </c>
      <c r="B80" s="46"/>
      <c r="C80" s="51"/>
      <c r="D80" s="45"/>
      <c r="E80" s="164"/>
      <c r="F80" s="67" t="str">
        <f>IF(B80="","",VLOOKUP(B80,中学校名!$B$3:$D$120,2,TRUE))</f>
        <v/>
      </c>
      <c r="G80" s="146" t="str">
        <f t="shared" si="22"/>
        <v/>
      </c>
      <c r="H80" s="39"/>
      <c r="I80" s="40"/>
      <c r="J80" s="40"/>
      <c r="K80" s="40"/>
      <c r="L80" s="40"/>
      <c r="M80" s="40"/>
      <c r="N80" s="40"/>
      <c r="O80" s="40"/>
      <c r="Q80" s="93" t="str">
        <f t="shared" si="16"/>
        <v/>
      </c>
      <c r="S80" s="2"/>
      <c r="T80" t="str">
        <f t="shared" si="17"/>
        <v/>
      </c>
      <c r="U80" t="str">
        <f t="shared" si="18"/>
        <v/>
      </c>
      <c r="V80" t="str">
        <f t="shared" si="19"/>
        <v/>
      </c>
      <c r="W80" t="str">
        <f t="shared" si="20"/>
        <v/>
      </c>
    </row>
    <row r="81" spans="1:23" x14ac:dyDescent="0.15">
      <c r="A81" s="20">
        <f t="shared" si="21"/>
        <v>73</v>
      </c>
      <c r="B81" s="46"/>
      <c r="C81" s="51"/>
      <c r="D81" s="45"/>
      <c r="E81" s="164"/>
      <c r="F81" s="67" t="str">
        <f>IF(B81="","",VLOOKUP(B81,中学校名!$B$3:$D$120,2,TRUE))</f>
        <v/>
      </c>
      <c r="G81" s="146" t="str">
        <f t="shared" si="22"/>
        <v/>
      </c>
      <c r="H81" s="39"/>
      <c r="I81" s="40"/>
      <c r="J81" s="40"/>
      <c r="K81" s="40"/>
      <c r="L81" s="40"/>
      <c r="M81" s="40"/>
      <c r="N81" s="40"/>
      <c r="O81" s="40"/>
      <c r="Q81" s="93" t="str">
        <f t="shared" si="16"/>
        <v/>
      </c>
      <c r="S81" s="2"/>
      <c r="T81" t="str">
        <f t="shared" si="17"/>
        <v/>
      </c>
      <c r="U81" t="str">
        <f t="shared" si="18"/>
        <v/>
      </c>
      <c r="V81" t="str">
        <f t="shared" si="19"/>
        <v/>
      </c>
      <c r="W81" t="str">
        <f t="shared" si="20"/>
        <v/>
      </c>
    </row>
    <row r="82" spans="1:23" x14ac:dyDescent="0.15">
      <c r="A82" s="20">
        <f t="shared" si="21"/>
        <v>74</v>
      </c>
      <c r="B82" s="46"/>
      <c r="C82" s="51"/>
      <c r="D82" s="45"/>
      <c r="E82" s="164"/>
      <c r="F82" s="67" t="str">
        <f>IF(B82="","",VLOOKUP(B82,中学校名!$B$3:$D$120,2,TRUE))</f>
        <v/>
      </c>
      <c r="G82" s="146" t="str">
        <f t="shared" si="22"/>
        <v/>
      </c>
      <c r="H82" s="39"/>
      <c r="I82" s="40"/>
      <c r="J82" s="40"/>
      <c r="K82" s="40"/>
      <c r="L82" s="40"/>
      <c r="M82" s="40"/>
      <c r="N82" s="40"/>
      <c r="O82" s="40"/>
      <c r="Q82" s="93" t="str">
        <f t="shared" si="16"/>
        <v/>
      </c>
      <c r="S82" s="2"/>
      <c r="T82" t="str">
        <f t="shared" si="17"/>
        <v/>
      </c>
      <c r="U82" t="str">
        <f t="shared" si="18"/>
        <v/>
      </c>
      <c r="V82" t="str">
        <f t="shared" si="19"/>
        <v/>
      </c>
      <c r="W82" t="str">
        <f t="shared" si="20"/>
        <v/>
      </c>
    </row>
    <row r="83" spans="1:23" x14ac:dyDescent="0.15">
      <c r="A83" s="20">
        <f t="shared" si="21"/>
        <v>75</v>
      </c>
      <c r="B83" s="46"/>
      <c r="C83" s="51"/>
      <c r="D83" s="45"/>
      <c r="E83" s="164"/>
      <c r="F83" s="67" t="str">
        <f>IF(B83="","",VLOOKUP(B83,中学校名!$B$3:$D$120,2,TRUE))</f>
        <v/>
      </c>
      <c r="G83" s="146" t="str">
        <f t="shared" si="22"/>
        <v/>
      </c>
      <c r="H83" s="39"/>
      <c r="I83" s="40"/>
      <c r="J83" s="40"/>
      <c r="K83" s="40"/>
      <c r="L83" s="40"/>
      <c r="M83" s="40"/>
      <c r="N83" s="40"/>
      <c r="O83" s="40"/>
      <c r="Q83" s="93" t="str">
        <f t="shared" si="16"/>
        <v/>
      </c>
      <c r="S83" s="2"/>
      <c r="T83" t="str">
        <f t="shared" si="17"/>
        <v/>
      </c>
      <c r="U83" t="str">
        <f t="shared" si="18"/>
        <v/>
      </c>
      <c r="V83" t="str">
        <f t="shared" si="19"/>
        <v/>
      </c>
      <c r="W83" t="str">
        <f t="shared" si="20"/>
        <v/>
      </c>
    </row>
    <row r="84" spans="1:23" x14ac:dyDescent="0.15">
      <c r="A84" s="20">
        <f t="shared" si="21"/>
        <v>76</v>
      </c>
      <c r="B84" s="46"/>
      <c r="C84" s="51"/>
      <c r="D84" s="45"/>
      <c r="E84" s="164"/>
      <c r="F84" s="67" t="str">
        <f>IF(B84="","",VLOOKUP(B84,中学校名!$B$3:$D$120,2,TRUE))</f>
        <v/>
      </c>
      <c r="G84" s="146" t="str">
        <f t="shared" si="22"/>
        <v/>
      </c>
      <c r="H84" s="39"/>
      <c r="I84" s="40"/>
      <c r="J84" s="40"/>
      <c r="K84" s="40"/>
      <c r="L84" s="40"/>
      <c r="M84" s="40"/>
      <c r="N84" s="40"/>
      <c r="O84" s="40"/>
      <c r="Q84" s="93" t="str">
        <f t="shared" si="16"/>
        <v/>
      </c>
      <c r="S84" s="2"/>
      <c r="T84" t="str">
        <f t="shared" si="17"/>
        <v/>
      </c>
      <c r="U84" t="str">
        <f t="shared" si="18"/>
        <v/>
      </c>
      <c r="V84" t="str">
        <f t="shared" si="19"/>
        <v/>
      </c>
      <c r="W84" t="str">
        <f t="shared" si="20"/>
        <v/>
      </c>
    </row>
    <row r="85" spans="1:23" x14ac:dyDescent="0.15">
      <c r="A85" s="20">
        <f t="shared" si="21"/>
        <v>77</v>
      </c>
      <c r="B85" s="46"/>
      <c r="C85" s="51"/>
      <c r="D85" s="45"/>
      <c r="E85" s="164"/>
      <c r="F85" s="67" t="str">
        <f>IF(B85="","",VLOOKUP(B85,中学校名!$B$3:$D$120,2,TRUE))</f>
        <v/>
      </c>
      <c r="G85" s="146" t="str">
        <f t="shared" si="22"/>
        <v/>
      </c>
      <c r="H85" s="39"/>
      <c r="I85" s="40"/>
      <c r="J85" s="40"/>
      <c r="K85" s="40"/>
      <c r="L85" s="40"/>
      <c r="M85" s="40"/>
      <c r="N85" s="40"/>
      <c r="O85" s="40"/>
      <c r="Q85" s="93" t="str">
        <f t="shared" si="16"/>
        <v/>
      </c>
      <c r="S85" s="2"/>
      <c r="T85" t="str">
        <f t="shared" si="17"/>
        <v/>
      </c>
      <c r="U85" t="str">
        <f t="shared" si="18"/>
        <v/>
      </c>
      <c r="V85" t="str">
        <f t="shared" si="19"/>
        <v/>
      </c>
      <c r="W85" t="str">
        <f t="shared" si="20"/>
        <v/>
      </c>
    </row>
    <row r="86" spans="1:23" x14ac:dyDescent="0.15">
      <c r="A86" s="20">
        <f t="shared" si="21"/>
        <v>78</v>
      </c>
      <c r="B86" s="46"/>
      <c r="C86" s="51"/>
      <c r="D86" s="45"/>
      <c r="E86" s="164"/>
      <c r="F86" s="67" t="str">
        <f>IF(B86="","",VLOOKUP(B86,中学校名!$B$3:$D$120,2,TRUE))</f>
        <v/>
      </c>
      <c r="G86" s="146" t="str">
        <f t="shared" si="22"/>
        <v/>
      </c>
      <c r="H86" s="39"/>
      <c r="I86" s="40"/>
      <c r="J86" s="40"/>
      <c r="K86" s="40"/>
      <c r="L86" s="40"/>
      <c r="M86" s="40"/>
      <c r="N86" s="40"/>
      <c r="O86" s="40"/>
      <c r="Q86" s="93" t="str">
        <f t="shared" si="16"/>
        <v/>
      </c>
      <c r="S86" s="2"/>
      <c r="T86" t="str">
        <f t="shared" si="17"/>
        <v/>
      </c>
      <c r="U86" t="str">
        <f t="shared" si="18"/>
        <v/>
      </c>
      <c r="V86" t="str">
        <f t="shared" si="19"/>
        <v/>
      </c>
      <c r="W86" t="str">
        <f t="shared" si="20"/>
        <v/>
      </c>
    </row>
    <row r="87" spans="1:23" x14ac:dyDescent="0.15">
      <c r="A87" s="20">
        <f t="shared" si="21"/>
        <v>79</v>
      </c>
      <c r="B87" s="46"/>
      <c r="C87" s="51"/>
      <c r="D87" s="45"/>
      <c r="E87" s="164"/>
      <c r="F87" s="67" t="str">
        <f>IF(B87="","",VLOOKUP(B87,中学校名!$B$3:$D$120,2,TRUE))</f>
        <v/>
      </c>
      <c r="G87" s="146" t="str">
        <f t="shared" si="22"/>
        <v/>
      </c>
      <c r="H87" s="39"/>
      <c r="I87" s="40"/>
      <c r="J87" s="40"/>
      <c r="K87" s="40"/>
      <c r="L87" s="40"/>
      <c r="M87" s="40"/>
      <c r="N87" s="40"/>
      <c r="O87" s="40"/>
      <c r="Q87" s="93" t="str">
        <f t="shared" si="16"/>
        <v/>
      </c>
      <c r="S87" s="2"/>
      <c r="T87" t="str">
        <f t="shared" si="17"/>
        <v/>
      </c>
      <c r="U87" t="str">
        <f t="shared" si="18"/>
        <v/>
      </c>
      <c r="V87" t="str">
        <f t="shared" si="19"/>
        <v/>
      </c>
      <c r="W87" t="str">
        <f t="shared" si="20"/>
        <v/>
      </c>
    </row>
    <row r="88" spans="1:23" x14ac:dyDescent="0.15">
      <c r="A88" s="20">
        <f t="shared" si="21"/>
        <v>80</v>
      </c>
      <c r="B88" s="53"/>
      <c r="C88" s="54"/>
      <c r="D88" s="55"/>
      <c r="E88" s="167"/>
      <c r="F88" s="69" t="str">
        <f>IF(B88="","",VLOOKUP(B88,中学校名!$B$3:$D$120,2,TRUE))</f>
        <v/>
      </c>
      <c r="G88" s="147" t="str">
        <f t="shared" si="22"/>
        <v/>
      </c>
      <c r="H88" s="63"/>
      <c r="I88" s="60"/>
      <c r="J88" s="60"/>
      <c r="K88" s="60"/>
      <c r="L88" s="60"/>
      <c r="M88" s="60"/>
      <c r="N88" s="60"/>
      <c r="O88" s="60"/>
      <c r="Q88" s="93" t="str">
        <f t="shared" si="16"/>
        <v/>
      </c>
      <c r="S88" s="2"/>
      <c r="T88" t="str">
        <f t="shared" si="17"/>
        <v/>
      </c>
      <c r="U88" t="str">
        <f t="shared" si="18"/>
        <v/>
      </c>
      <c r="V88" t="str">
        <f t="shared" si="19"/>
        <v/>
      </c>
      <c r="W88" t="str">
        <f t="shared" si="20"/>
        <v/>
      </c>
    </row>
    <row r="89" spans="1:23" x14ac:dyDescent="0.15">
      <c r="A89" s="20">
        <f t="shared" si="21"/>
        <v>81</v>
      </c>
      <c r="B89" s="48"/>
      <c r="C89" s="50"/>
      <c r="D89" s="44"/>
      <c r="E89" s="163"/>
      <c r="F89" s="66" t="str">
        <f>IF(B89="","",VLOOKUP(B89,中学校名!$B$3:$D$120,2,TRUE))</f>
        <v/>
      </c>
      <c r="G89" s="145" t="str">
        <f t="shared" si="22"/>
        <v/>
      </c>
      <c r="H89" s="40"/>
      <c r="I89" s="38"/>
      <c r="J89" s="38"/>
      <c r="K89" s="38"/>
      <c r="L89" s="38"/>
      <c r="M89" s="38"/>
      <c r="N89" s="38"/>
      <c r="O89" s="38"/>
      <c r="Q89" s="93" t="str">
        <f t="shared" si="16"/>
        <v/>
      </c>
      <c r="S89" s="2"/>
      <c r="T89" t="str">
        <f t="shared" si="17"/>
        <v/>
      </c>
      <c r="U89" t="str">
        <f t="shared" si="18"/>
        <v/>
      </c>
      <c r="V89" t="str">
        <f t="shared" si="19"/>
        <v/>
      </c>
      <c r="W89" t="str">
        <f t="shared" si="20"/>
        <v/>
      </c>
    </row>
    <row r="90" spans="1:23" x14ac:dyDescent="0.15">
      <c r="A90" s="20">
        <f t="shared" si="21"/>
        <v>82</v>
      </c>
      <c r="B90" s="46"/>
      <c r="C90" s="51"/>
      <c r="D90" s="45"/>
      <c r="E90" s="164"/>
      <c r="F90" s="67" t="str">
        <f>IF(B90="","",VLOOKUP(B90,中学校名!$B$3:$D$120,2,TRUE))</f>
        <v/>
      </c>
      <c r="G90" s="146" t="str">
        <f t="shared" si="22"/>
        <v/>
      </c>
      <c r="H90" s="40"/>
      <c r="I90" s="40"/>
      <c r="J90" s="40"/>
      <c r="K90" s="40"/>
      <c r="L90" s="40"/>
      <c r="M90" s="40"/>
      <c r="N90" s="40"/>
      <c r="O90" s="40"/>
      <c r="Q90" s="93" t="str">
        <f t="shared" si="16"/>
        <v/>
      </c>
      <c r="S90" s="2"/>
      <c r="T90" t="str">
        <f t="shared" si="17"/>
        <v/>
      </c>
      <c r="U90" t="str">
        <f t="shared" si="18"/>
        <v/>
      </c>
      <c r="V90" t="str">
        <f t="shared" si="19"/>
        <v/>
      </c>
      <c r="W90" t="str">
        <f t="shared" si="20"/>
        <v/>
      </c>
    </row>
    <row r="91" spans="1:23" x14ac:dyDescent="0.15">
      <c r="A91" s="20">
        <f t="shared" si="21"/>
        <v>83</v>
      </c>
      <c r="B91" s="46"/>
      <c r="C91" s="51"/>
      <c r="D91" s="45"/>
      <c r="E91" s="164"/>
      <c r="F91" s="67" t="str">
        <f>IF(B91="","",VLOOKUP(B91,中学校名!$B$3:$D$120,2,TRUE))</f>
        <v/>
      </c>
      <c r="G91" s="146" t="str">
        <f t="shared" si="22"/>
        <v/>
      </c>
      <c r="H91" s="40"/>
      <c r="I91" s="40"/>
      <c r="J91" s="40"/>
      <c r="K91" s="40"/>
      <c r="L91" s="40"/>
      <c r="M91" s="40"/>
      <c r="N91" s="40"/>
      <c r="O91" s="40"/>
      <c r="Q91" s="93" t="str">
        <f t="shared" si="16"/>
        <v/>
      </c>
      <c r="S91" s="2"/>
      <c r="T91" t="str">
        <f t="shared" si="17"/>
        <v/>
      </c>
      <c r="U91" t="str">
        <f t="shared" si="18"/>
        <v/>
      </c>
      <c r="V91" t="str">
        <f t="shared" si="19"/>
        <v/>
      </c>
      <c r="W91" t="str">
        <f t="shared" si="20"/>
        <v/>
      </c>
    </row>
    <row r="92" spans="1:23" x14ac:dyDescent="0.15">
      <c r="A92" s="20">
        <f t="shared" si="21"/>
        <v>84</v>
      </c>
      <c r="B92" s="46"/>
      <c r="C92" s="51"/>
      <c r="D92" s="45"/>
      <c r="E92" s="164"/>
      <c r="F92" s="67" t="str">
        <f>IF(B92="","",VLOOKUP(B92,中学校名!$B$3:$D$120,2,TRUE))</f>
        <v/>
      </c>
      <c r="G92" s="146" t="str">
        <f t="shared" si="22"/>
        <v/>
      </c>
      <c r="H92" s="40"/>
      <c r="I92" s="40"/>
      <c r="J92" s="40"/>
      <c r="K92" s="40"/>
      <c r="L92" s="40"/>
      <c r="M92" s="40"/>
      <c r="N92" s="40"/>
      <c r="O92" s="40"/>
      <c r="Q92" s="93" t="str">
        <f t="shared" si="16"/>
        <v/>
      </c>
      <c r="S92" s="2"/>
      <c r="T92" t="str">
        <f t="shared" si="17"/>
        <v/>
      </c>
      <c r="U92" t="str">
        <f t="shared" si="18"/>
        <v/>
      </c>
      <c r="V92" t="str">
        <f t="shared" si="19"/>
        <v/>
      </c>
      <c r="W92" t="str">
        <f t="shared" si="20"/>
        <v/>
      </c>
    </row>
    <row r="93" spans="1:23" x14ac:dyDescent="0.15">
      <c r="A93" s="20">
        <f t="shared" si="21"/>
        <v>85</v>
      </c>
      <c r="B93" s="46"/>
      <c r="C93" s="51"/>
      <c r="D93" s="45"/>
      <c r="E93" s="164"/>
      <c r="F93" s="67" t="str">
        <f>IF(B93="","",VLOOKUP(B93,中学校名!$B$3:$D$120,2,TRUE))</f>
        <v/>
      </c>
      <c r="G93" s="146" t="str">
        <f t="shared" si="22"/>
        <v/>
      </c>
      <c r="H93" s="40"/>
      <c r="I93" s="40"/>
      <c r="J93" s="40"/>
      <c r="K93" s="40"/>
      <c r="L93" s="40"/>
      <c r="M93" s="40"/>
      <c r="N93" s="40"/>
      <c r="O93" s="40"/>
      <c r="Q93" s="93" t="str">
        <f t="shared" si="16"/>
        <v/>
      </c>
      <c r="S93" s="2"/>
      <c r="T93" t="str">
        <f t="shared" si="17"/>
        <v/>
      </c>
      <c r="U93" t="str">
        <f t="shared" si="18"/>
        <v/>
      </c>
      <c r="V93" t="str">
        <f t="shared" si="19"/>
        <v/>
      </c>
      <c r="W93" t="str">
        <f t="shared" si="20"/>
        <v/>
      </c>
    </row>
    <row r="94" spans="1:23" x14ac:dyDescent="0.15">
      <c r="A94" s="20">
        <f t="shared" si="21"/>
        <v>86</v>
      </c>
      <c r="B94" s="46"/>
      <c r="C94" s="51"/>
      <c r="D94" s="45"/>
      <c r="E94" s="164"/>
      <c r="F94" s="67" t="str">
        <f>IF(B94="","",VLOOKUP(B94,中学校名!$B$3:$D$120,2,TRUE))</f>
        <v/>
      </c>
      <c r="G94" s="146" t="str">
        <f t="shared" si="22"/>
        <v/>
      </c>
      <c r="H94" s="40"/>
      <c r="I94" s="40"/>
      <c r="J94" s="40"/>
      <c r="K94" s="40"/>
      <c r="L94" s="40"/>
      <c r="M94" s="40"/>
      <c r="N94" s="40"/>
      <c r="O94" s="40"/>
      <c r="Q94" s="93" t="str">
        <f t="shared" si="16"/>
        <v/>
      </c>
      <c r="S94" s="2"/>
      <c r="T94" t="str">
        <f t="shared" si="17"/>
        <v/>
      </c>
      <c r="U94" t="str">
        <f t="shared" si="18"/>
        <v/>
      </c>
      <c r="V94" t="str">
        <f t="shared" si="19"/>
        <v/>
      </c>
      <c r="W94" t="str">
        <f t="shared" si="20"/>
        <v/>
      </c>
    </row>
    <row r="95" spans="1:23" x14ac:dyDescent="0.15">
      <c r="A95" s="20">
        <f t="shared" si="21"/>
        <v>87</v>
      </c>
      <c r="B95" s="46"/>
      <c r="C95" s="51"/>
      <c r="D95" s="45"/>
      <c r="E95" s="164"/>
      <c r="F95" s="67" t="str">
        <f>IF(B95="","",VLOOKUP(B95,中学校名!$B$3:$D$120,2,TRUE))</f>
        <v/>
      </c>
      <c r="G95" s="146" t="str">
        <f t="shared" si="22"/>
        <v/>
      </c>
      <c r="H95" s="40"/>
      <c r="I95" s="40"/>
      <c r="J95" s="40"/>
      <c r="K95" s="40"/>
      <c r="L95" s="40"/>
      <c r="M95" s="40"/>
      <c r="N95" s="40"/>
      <c r="O95" s="40"/>
      <c r="Q95" s="93" t="str">
        <f t="shared" si="16"/>
        <v/>
      </c>
      <c r="S95" s="2"/>
      <c r="T95" t="str">
        <f t="shared" si="17"/>
        <v/>
      </c>
      <c r="U95" t="str">
        <f t="shared" si="18"/>
        <v/>
      </c>
      <c r="V95" t="str">
        <f t="shared" si="19"/>
        <v/>
      </c>
      <c r="W95" t="str">
        <f t="shared" si="20"/>
        <v/>
      </c>
    </row>
    <row r="96" spans="1:23" x14ac:dyDescent="0.15">
      <c r="A96" s="20">
        <f t="shared" si="21"/>
        <v>88</v>
      </c>
      <c r="B96" s="46"/>
      <c r="C96" s="51"/>
      <c r="D96" s="45"/>
      <c r="E96" s="164"/>
      <c r="F96" s="67" t="str">
        <f>IF(B96="","",VLOOKUP(B96,中学校名!$B$3:$D$120,2,TRUE))</f>
        <v/>
      </c>
      <c r="G96" s="146" t="str">
        <f t="shared" si="22"/>
        <v/>
      </c>
      <c r="H96" s="40"/>
      <c r="I96" s="40"/>
      <c r="J96" s="40"/>
      <c r="K96" s="40"/>
      <c r="L96" s="40"/>
      <c r="M96" s="40"/>
      <c r="N96" s="40"/>
      <c r="O96" s="40"/>
      <c r="Q96" s="93" t="str">
        <f t="shared" si="16"/>
        <v/>
      </c>
      <c r="S96" s="2"/>
      <c r="T96" t="str">
        <f t="shared" si="17"/>
        <v/>
      </c>
      <c r="U96" t="str">
        <f t="shared" si="18"/>
        <v/>
      </c>
      <c r="V96" t="str">
        <f t="shared" si="19"/>
        <v/>
      </c>
      <c r="W96" t="str">
        <f t="shared" si="20"/>
        <v/>
      </c>
    </row>
    <row r="97" spans="1:23" x14ac:dyDescent="0.15">
      <c r="A97" s="20">
        <f t="shared" si="21"/>
        <v>89</v>
      </c>
      <c r="B97" s="46"/>
      <c r="C97" s="51"/>
      <c r="D97" s="45"/>
      <c r="E97" s="164"/>
      <c r="F97" s="67" t="str">
        <f>IF(B97="","",VLOOKUP(B97,中学校名!$B$3:$D$120,2,TRUE))</f>
        <v/>
      </c>
      <c r="G97" s="146" t="str">
        <f t="shared" si="22"/>
        <v/>
      </c>
      <c r="H97" s="40"/>
      <c r="I97" s="40"/>
      <c r="J97" s="40"/>
      <c r="K97" s="40"/>
      <c r="L97" s="40"/>
      <c r="M97" s="40"/>
      <c r="N97" s="40"/>
      <c r="O97" s="40"/>
      <c r="Q97" s="93" t="str">
        <f t="shared" si="16"/>
        <v/>
      </c>
      <c r="S97" s="2"/>
      <c r="T97" t="str">
        <f t="shared" si="17"/>
        <v/>
      </c>
      <c r="U97" t="str">
        <f t="shared" si="18"/>
        <v/>
      </c>
      <c r="V97" t="str">
        <f t="shared" si="19"/>
        <v/>
      </c>
      <c r="W97" t="str">
        <f t="shared" si="20"/>
        <v/>
      </c>
    </row>
    <row r="98" spans="1:23" x14ac:dyDescent="0.15">
      <c r="A98" s="20">
        <f t="shared" si="21"/>
        <v>90</v>
      </c>
      <c r="B98" s="49"/>
      <c r="C98" s="52"/>
      <c r="D98" s="47"/>
      <c r="E98" s="165"/>
      <c r="F98" s="68" t="str">
        <f>IF(B98="","",VLOOKUP(B98,中学校名!$B$3:$D$120,2,TRUE))</f>
        <v/>
      </c>
      <c r="G98" s="149" t="str">
        <f t="shared" si="22"/>
        <v/>
      </c>
      <c r="H98" s="40"/>
      <c r="I98" s="64"/>
      <c r="J98" s="64"/>
      <c r="K98" s="64"/>
      <c r="L98" s="64"/>
      <c r="M98" s="64"/>
      <c r="N98" s="64"/>
      <c r="O98" s="64"/>
      <c r="Q98" s="93" t="str">
        <f t="shared" si="16"/>
        <v/>
      </c>
      <c r="S98" s="2"/>
      <c r="T98" t="str">
        <f t="shared" si="17"/>
        <v/>
      </c>
      <c r="U98" t="str">
        <f t="shared" si="18"/>
        <v/>
      </c>
      <c r="V98" t="str">
        <f t="shared" si="19"/>
        <v/>
      </c>
      <c r="W98" t="str">
        <f t="shared" si="20"/>
        <v/>
      </c>
    </row>
    <row r="99" spans="1:23" x14ac:dyDescent="0.15">
      <c r="A99" s="20">
        <f t="shared" si="21"/>
        <v>91</v>
      </c>
      <c r="B99" s="56"/>
      <c r="C99" s="57"/>
      <c r="D99" s="58"/>
      <c r="E99" s="166"/>
      <c r="F99" s="70" t="str">
        <f>IF(B99="","",VLOOKUP(B99,中学校名!$B$3:$D$120,2,TRUE))</f>
        <v/>
      </c>
      <c r="G99" s="148" t="str">
        <f t="shared" si="22"/>
        <v/>
      </c>
      <c r="H99" s="37"/>
      <c r="I99" s="62"/>
      <c r="J99" s="62"/>
      <c r="K99" s="62"/>
      <c r="L99" s="62"/>
      <c r="M99" s="62"/>
      <c r="N99" s="62"/>
      <c r="O99" s="62"/>
      <c r="Q99" s="93" t="str">
        <f t="shared" si="16"/>
        <v/>
      </c>
      <c r="S99" s="2"/>
      <c r="T99" t="str">
        <f t="shared" si="17"/>
        <v/>
      </c>
      <c r="U99" t="str">
        <f t="shared" si="18"/>
        <v/>
      </c>
      <c r="V99" t="str">
        <f t="shared" si="19"/>
        <v/>
      </c>
      <c r="W99" t="str">
        <f t="shared" si="20"/>
        <v/>
      </c>
    </row>
    <row r="100" spans="1:23" x14ac:dyDescent="0.15">
      <c r="A100" s="20">
        <f t="shared" si="21"/>
        <v>92</v>
      </c>
      <c r="B100" s="46"/>
      <c r="C100" s="51"/>
      <c r="D100" s="45"/>
      <c r="E100" s="164"/>
      <c r="F100" s="67" t="str">
        <f>IF(B100="","",VLOOKUP(B100,中学校名!$B$3:$D$120,2,TRUE))</f>
        <v/>
      </c>
      <c r="G100" s="146" t="str">
        <f t="shared" si="22"/>
        <v/>
      </c>
      <c r="H100" s="39"/>
      <c r="I100" s="40"/>
      <c r="J100" s="40"/>
      <c r="K100" s="40"/>
      <c r="L100" s="40"/>
      <c r="M100" s="40"/>
      <c r="N100" s="40"/>
      <c r="O100" s="40"/>
      <c r="Q100" s="93" t="str">
        <f t="shared" si="16"/>
        <v/>
      </c>
      <c r="S100" s="2"/>
      <c r="T100" t="str">
        <f t="shared" si="17"/>
        <v/>
      </c>
      <c r="U100" t="str">
        <f t="shared" si="18"/>
        <v/>
      </c>
      <c r="V100" t="str">
        <f t="shared" si="19"/>
        <v/>
      </c>
      <c r="W100" t="str">
        <f t="shared" si="20"/>
        <v/>
      </c>
    </row>
    <row r="101" spans="1:23" x14ac:dyDescent="0.15">
      <c r="A101" s="20">
        <f t="shared" si="21"/>
        <v>93</v>
      </c>
      <c r="B101" s="46"/>
      <c r="C101" s="51"/>
      <c r="D101" s="45"/>
      <c r="E101" s="164"/>
      <c r="F101" s="67" t="str">
        <f>IF(B101="","",VLOOKUP(B101,中学校名!$B$3:$D$120,2,TRUE))</f>
        <v/>
      </c>
      <c r="G101" s="146" t="str">
        <f t="shared" si="22"/>
        <v/>
      </c>
      <c r="H101" s="39"/>
      <c r="I101" s="40"/>
      <c r="J101" s="40"/>
      <c r="K101" s="40"/>
      <c r="L101" s="40"/>
      <c r="M101" s="40"/>
      <c r="N101" s="40"/>
      <c r="O101" s="40"/>
      <c r="Q101" s="93" t="str">
        <f t="shared" si="16"/>
        <v/>
      </c>
      <c r="S101" s="2"/>
      <c r="T101" t="str">
        <f t="shared" si="17"/>
        <v/>
      </c>
      <c r="U101" t="str">
        <f t="shared" si="18"/>
        <v/>
      </c>
      <c r="V101" t="str">
        <f t="shared" si="19"/>
        <v/>
      </c>
      <c r="W101" t="str">
        <f t="shared" si="20"/>
        <v/>
      </c>
    </row>
    <row r="102" spans="1:23" x14ac:dyDescent="0.15">
      <c r="A102" s="20">
        <f t="shared" si="21"/>
        <v>94</v>
      </c>
      <c r="B102" s="46"/>
      <c r="C102" s="51"/>
      <c r="D102" s="45"/>
      <c r="E102" s="164"/>
      <c r="F102" s="67" t="str">
        <f>IF(B102="","",VLOOKUP(B102,中学校名!$B$3:$D$120,2,TRUE))</f>
        <v/>
      </c>
      <c r="G102" s="146" t="str">
        <f t="shared" si="22"/>
        <v/>
      </c>
      <c r="H102" s="39"/>
      <c r="I102" s="40"/>
      <c r="J102" s="40"/>
      <c r="K102" s="40"/>
      <c r="L102" s="40"/>
      <c r="M102" s="40"/>
      <c r="N102" s="40"/>
      <c r="O102" s="40"/>
      <c r="Q102" s="93" t="str">
        <f t="shared" si="16"/>
        <v/>
      </c>
      <c r="S102" s="2"/>
      <c r="T102" t="str">
        <f t="shared" si="17"/>
        <v/>
      </c>
      <c r="U102" t="str">
        <f t="shared" si="18"/>
        <v/>
      </c>
      <c r="V102" t="str">
        <f t="shared" si="19"/>
        <v/>
      </c>
      <c r="W102" t="str">
        <f t="shared" si="20"/>
        <v/>
      </c>
    </row>
    <row r="103" spans="1:23" x14ac:dyDescent="0.15">
      <c r="A103" s="20">
        <f t="shared" si="21"/>
        <v>95</v>
      </c>
      <c r="B103" s="46"/>
      <c r="C103" s="51"/>
      <c r="D103" s="45"/>
      <c r="E103" s="164"/>
      <c r="F103" s="67" t="str">
        <f>IF(B103="","",VLOOKUP(B103,中学校名!$B$3:$D$120,2,TRUE))</f>
        <v/>
      </c>
      <c r="G103" s="146" t="str">
        <f t="shared" si="22"/>
        <v/>
      </c>
      <c r="H103" s="39"/>
      <c r="I103" s="40"/>
      <c r="J103" s="40"/>
      <c r="K103" s="40"/>
      <c r="L103" s="40"/>
      <c r="M103" s="40"/>
      <c r="N103" s="40"/>
      <c r="O103" s="40"/>
      <c r="Q103" s="93" t="str">
        <f t="shared" si="16"/>
        <v/>
      </c>
      <c r="S103" s="2"/>
      <c r="T103" t="str">
        <f t="shared" si="17"/>
        <v/>
      </c>
      <c r="U103" t="str">
        <f t="shared" si="18"/>
        <v/>
      </c>
      <c r="V103" t="str">
        <f t="shared" si="19"/>
        <v/>
      </c>
      <c r="W103" t="str">
        <f t="shared" si="20"/>
        <v/>
      </c>
    </row>
    <row r="104" spans="1:23" x14ac:dyDescent="0.15">
      <c r="A104" s="20">
        <f t="shared" si="21"/>
        <v>96</v>
      </c>
      <c r="B104" s="46"/>
      <c r="C104" s="51"/>
      <c r="D104" s="45"/>
      <c r="E104" s="164"/>
      <c r="F104" s="67" t="str">
        <f>IF(B104="","",VLOOKUP(B104,中学校名!$B$3:$D$120,2,TRUE))</f>
        <v/>
      </c>
      <c r="G104" s="146" t="str">
        <f t="shared" si="22"/>
        <v/>
      </c>
      <c r="H104" s="39"/>
      <c r="I104" s="40"/>
      <c r="J104" s="40"/>
      <c r="K104" s="40"/>
      <c r="L104" s="40"/>
      <c r="M104" s="40"/>
      <c r="N104" s="40"/>
      <c r="O104" s="40"/>
      <c r="Q104" s="93" t="str">
        <f t="shared" si="16"/>
        <v/>
      </c>
      <c r="S104" s="2"/>
      <c r="T104" t="str">
        <f t="shared" si="17"/>
        <v/>
      </c>
      <c r="U104" t="str">
        <f t="shared" si="18"/>
        <v/>
      </c>
      <c r="V104" t="str">
        <f t="shared" si="19"/>
        <v/>
      </c>
      <c r="W104" t="str">
        <f t="shared" si="20"/>
        <v/>
      </c>
    </row>
    <row r="105" spans="1:23" x14ac:dyDescent="0.15">
      <c r="A105" s="20">
        <f t="shared" si="21"/>
        <v>97</v>
      </c>
      <c r="B105" s="46"/>
      <c r="C105" s="51"/>
      <c r="D105" s="45"/>
      <c r="E105" s="164"/>
      <c r="F105" s="67" t="str">
        <f>IF(B105="","",VLOOKUP(B105,中学校名!$B$3:$D$120,2,TRUE))</f>
        <v/>
      </c>
      <c r="G105" s="146" t="str">
        <f t="shared" si="22"/>
        <v/>
      </c>
      <c r="H105" s="39"/>
      <c r="I105" s="40"/>
      <c r="J105" s="40"/>
      <c r="K105" s="40"/>
      <c r="L105" s="40"/>
      <c r="M105" s="40"/>
      <c r="N105" s="40"/>
      <c r="O105" s="40"/>
      <c r="Q105" s="93" t="str">
        <f t="shared" si="16"/>
        <v/>
      </c>
      <c r="S105" s="2"/>
      <c r="T105" t="str">
        <f t="shared" si="17"/>
        <v/>
      </c>
      <c r="U105" t="str">
        <f t="shared" si="18"/>
        <v/>
      </c>
      <c r="V105" t="str">
        <f t="shared" si="19"/>
        <v/>
      </c>
      <c r="W105" t="str">
        <f t="shared" si="20"/>
        <v/>
      </c>
    </row>
    <row r="106" spans="1:23" x14ac:dyDescent="0.15">
      <c r="A106" s="20">
        <f t="shared" ref="A106:A137" si="23">IF(COUNTIF($C$9:$C$208,C106)&gt;=2,$A$221,A105+1)</f>
        <v>98</v>
      </c>
      <c r="B106" s="46"/>
      <c r="C106" s="51"/>
      <c r="D106" s="45"/>
      <c r="E106" s="164"/>
      <c r="F106" s="67" t="str">
        <f>IF(B106="","",VLOOKUP(B106,中学校名!$B$3:$D$120,2,TRUE))</f>
        <v/>
      </c>
      <c r="G106" s="146" t="str">
        <f t="shared" si="22"/>
        <v/>
      </c>
      <c r="H106" s="39"/>
      <c r="I106" s="40"/>
      <c r="J106" s="40"/>
      <c r="K106" s="41"/>
      <c r="L106" s="40"/>
      <c r="M106" s="40"/>
      <c r="N106" s="40"/>
      <c r="O106" s="40"/>
      <c r="Q106" s="93" t="str">
        <f t="shared" si="16"/>
        <v/>
      </c>
      <c r="S106" s="2"/>
      <c r="T106" t="str">
        <f t="shared" si="17"/>
        <v/>
      </c>
      <c r="U106" t="str">
        <f t="shared" si="18"/>
        <v/>
      </c>
      <c r="V106" t="str">
        <f t="shared" si="19"/>
        <v/>
      </c>
      <c r="W106" t="str">
        <f t="shared" si="20"/>
        <v/>
      </c>
    </row>
    <row r="107" spans="1:23" x14ac:dyDescent="0.15">
      <c r="A107" s="20">
        <f t="shared" si="23"/>
        <v>99</v>
      </c>
      <c r="B107" s="46"/>
      <c r="C107" s="51"/>
      <c r="D107" s="45"/>
      <c r="E107" s="164"/>
      <c r="F107" s="67" t="str">
        <f>IF(B107="","",VLOOKUP(B107,中学校名!$B$3:$D$120,2,TRUE))</f>
        <v/>
      </c>
      <c r="G107" s="146" t="str">
        <f t="shared" si="22"/>
        <v/>
      </c>
      <c r="H107" s="39"/>
      <c r="I107" s="40"/>
      <c r="J107" s="40"/>
      <c r="K107" s="40"/>
      <c r="L107" s="40"/>
      <c r="M107" s="40"/>
      <c r="N107" s="40"/>
      <c r="O107" s="40"/>
      <c r="Q107" s="93" t="str">
        <f t="shared" si="16"/>
        <v/>
      </c>
      <c r="S107" s="2"/>
      <c r="T107" t="str">
        <f t="shared" si="17"/>
        <v/>
      </c>
      <c r="U107" t="str">
        <f t="shared" si="18"/>
        <v/>
      </c>
      <c r="V107" t="str">
        <f t="shared" si="19"/>
        <v/>
      </c>
      <c r="W107" t="str">
        <f t="shared" si="20"/>
        <v/>
      </c>
    </row>
    <row r="108" spans="1:23" x14ac:dyDescent="0.15">
      <c r="A108" s="20">
        <f t="shared" si="23"/>
        <v>100</v>
      </c>
      <c r="B108" s="53"/>
      <c r="C108" s="54"/>
      <c r="D108" s="55"/>
      <c r="E108" s="167"/>
      <c r="F108" s="69" t="str">
        <f>IF(B108="","",VLOOKUP(B108,中学校名!$B$3:$D$120,2,TRUE))</f>
        <v/>
      </c>
      <c r="G108" s="147" t="str">
        <f t="shared" si="22"/>
        <v/>
      </c>
      <c r="H108" s="63"/>
      <c r="I108" s="60"/>
      <c r="J108" s="60"/>
      <c r="K108" s="60"/>
      <c r="L108" s="60"/>
      <c r="M108" s="65"/>
      <c r="N108" s="60"/>
      <c r="O108" s="60"/>
      <c r="Q108" s="93" t="str">
        <f t="shared" si="16"/>
        <v/>
      </c>
      <c r="S108" s="2"/>
      <c r="T108" t="str">
        <f t="shared" si="17"/>
        <v/>
      </c>
      <c r="U108" t="str">
        <f t="shared" si="18"/>
        <v/>
      </c>
      <c r="V108" t="str">
        <f t="shared" si="19"/>
        <v/>
      </c>
      <c r="W108" t="str">
        <f t="shared" si="20"/>
        <v/>
      </c>
    </row>
    <row r="109" spans="1:23" x14ac:dyDescent="0.15">
      <c r="A109" s="20">
        <f t="shared" si="23"/>
        <v>101</v>
      </c>
      <c r="B109" s="48"/>
      <c r="C109" s="50"/>
      <c r="D109" s="44"/>
      <c r="E109" s="163"/>
      <c r="F109" s="66" t="str">
        <f>IF(B109="","",VLOOKUP(B109,中学校名!$B$3:$D$120,2,TRUE))</f>
        <v/>
      </c>
      <c r="G109" s="145" t="str">
        <f t="shared" si="22"/>
        <v/>
      </c>
      <c r="H109" s="40"/>
      <c r="I109" s="38"/>
      <c r="J109" s="38"/>
      <c r="K109" s="38"/>
      <c r="L109" s="38"/>
      <c r="M109" s="38"/>
      <c r="N109" s="38"/>
      <c r="O109" s="38"/>
      <c r="Q109" s="93" t="str">
        <f t="shared" si="16"/>
        <v/>
      </c>
      <c r="S109" s="2"/>
      <c r="T109" t="str">
        <f t="shared" si="17"/>
        <v/>
      </c>
      <c r="U109" t="str">
        <f t="shared" si="18"/>
        <v/>
      </c>
      <c r="V109" t="str">
        <f t="shared" si="19"/>
        <v/>
      </c>
      <c r="W109" t="str">
        <f t="shared" si="20"/>
        <v/>
      </c>
    </row>
    <row r="110" spans="1:23" x14ac:dyDescent="0.15">
      <c r="A110" s="20">
        <f t="shared" si="23"/>
        <v>102</v>
      </c>
      <c r="B110" s="46"/>
      <c r="C110" s="51"/>
      <c r="D110" s="45"/>
      <c r="E110" s="164"/>
      <c r="F110" s="67" t="str">
        <f>IF(B110="","",VLOOKUP(B110,中学校名!$B$3:$D$120,2,TRUE))</f>
        <v/>
      </c>
      <c r="G110" s="146" t="str">
        <f t="shared" si="22"/>
        <v/>
      </c>
      <c r="H110" s="40"/>
      <c r="I110" s="40"/>
      <c r="J110" s="40"/>
      <c r="K110" s="40"/>
      <c r="L110" s="40"/>
      <c r="M110" s="40"/>
      <c r="N110" s="40"/>
      <c r="O110" s="40"/>
      <c r="Q110" s="93" t="str">
        <f t="shared" si="16"/>
        <v/>
      </c>
      <c r="S110" s="2"/>
      <c r="T110" t="str">
        <f t="shared" si="17"/>
        <v/>
      </c>
      <c r="U110" t="str">
        <f t="shared" si="18"/>
        <v/>
      </c>
      <c r="V110" t="str">
        <f t="shared" si="19"/>
        <v/>
      </c>
      <c r="W110" t="str">
        <f t="shared" si="20"/>
        <v/>
      </c>
    </row>
    <row r="111" spans="1:23" x14ac:dyDescent="0.15">
      <c r="A111" s="20">
        <f t="shared" si="23"/>
        <v>103</v>
      </c>
      <c r="B111" s="46"/>
      <c r="C111" s="51"/>
      <c r="D111" s="45"/>
      <c r="E111" s="164"/>
      <c r="F111" s="67" t="str">
        <f>IF(B111="","",VLOOKUP(B111,中学校名!$B$3:$D$120,2,TRUE))</f>
        <v/>
      </c>
      <c r="G111" s="146" t="str">
        <f t="shared" si="22"/>
        <v/>
      </c>
      <c r="H111" s="40"/>
      <c r="I111" s="40"/>
      <c r="J111" s="40"/>
      <c r="K111" s="40"/>
      <c r="L111" s="40"/>
      <c r="M111" s="40"/>
      <c r="N111" s="40"/>
      <c r="O111" s="40"/>
      <c r="Q111" s="93" t="str">
        <f t="shared" si="16"/>
        <v/>
      </c>
      <c r="S111" s="2"/>
      <c r="T111" t="str">
        <f t="shared" si="17"/>
        <v/>
      </c>
      <c r="U111" t="str">
        <f t="shared" si="18"/>
        <v/>
      </c>
      <c r="V111" t="str">
        <f t="shared" si="19"/>
        <v/>
      </c>
      <c r="W111" t="str">
        <f t="shared" si="20"/>
        <v/>
      </c>
    </row>
    <row r="112" spans="1:23" x14ac:dyDescent="0.15">
      <c r="A112" s="20">
        <f t="shared" si="23"/>
        <v>104</v>
      </c>
      <c r="B112" s="46"/>
      <c r="C112" s="51"/>
      <c r="D112" s="45"/>
      <c r="E112" s="164"/>
      <c r="F112" s="67" t="str">
        <f>IF(B112="","",VLOOKUP(B112,中学校名!$B$3:$D$120,2,TRUE))</f>
        <v/>
      </c>
      <c r="G112" s="146" t="str">
        <f t="shared" si="22"/>
        <v/>
      </c>
      <c r="H112" s="40"/>
      <c r="I112" s="40"/>
      <c r="J112" s="40"/>
      <c r="K112" s="40"/>
      <c r="L112" s="40"/>
      <c r="M112" s="40"/>
      <c r="N112" s="40"/>
      <c r="O112" s="40"/>
      <c r="Q112" s="93" t="str">
        <f t="shared" si="16"/>
        <v/>
      </c>
      <c r="S112" s="2"/>
      <c r="T112" t="str">
        <f t="shared" si="17"/>
        <v/>
      </c>
      <c r="U112" t="str">
        <f t="shared" si="18"/>
        <v/>
      </c>
      <c r="V112" t="str">
        <f t="shared" si="19"/>
        <v/>
      </c>
      <c r="W112" t="str">
        <f t="shared" si="20"/>
        <v/>
      </c>
    </row>
    <row r="113" spans="1:23" x14ac:dyDescent="0.15">
      <c r="A113" s="20">
        <f t="shared" si="23"/>
        <v>105</v>
      </c>
      <c r="B113" s="46"/>
      <c r="C113" s="51"/>
      <c r="D113" s="45"/>
      <c r="E113" s="164"/>
      <c r="F113" s="67" t="str">
        <f>IF(B113="","",VLOOKUP(B113,中学校名!$B$3:$D$120,2,TRUE))</f>
        <v/>
      </c>
      <c r="G113" s="146" t="str">
        <f t="shared" si="22"/>
        <v/>
      </c>
      <c r="H113" s="40"/>
      <c r="I113" s="40"/>
      <c r="J113" s="40"/>
      <c r="K113" s="40"/>
      <c r="L113" s="40"/>
      <c r="M113" s="40"/>
      <c r="N113" s="40"/>
      <c r="O113" s="40"/>
      <c r="Q113" s="93" t="str">
        <f t="shared" si="16"/>
        <v/>
      </c>
      <c r="S113" s="2"/>
      <c r="T113" t="str">
        <f t="shared" si="17"/>
        <v/>
      </c>
      <c r="U113" t="str">
        <f t="shared" si="18"/>
        <v/>
      </c>
      <c r="V113" t="str">
        <f t="shared" si="19"/>
        <v/>
      </c>
      <c r="W113" t="str">
        <f t="shared" si="20"/>
        <v/>
      </c>
    </row>
    <row r="114" spans="1:23" x14ac:dyDescent="0.15">
      <c r="A114" s="20">
        <f t="shared" si="23"/>
        <v>106</v>
      </c>
      <c r="B114" s="46"/>
      <c r="C114" s="51"/>
      <c r="D114" s="45"/>
      <c r="E114" s="164"/>
      <c r="F114" s="67" t="str">
        <f>IF(B114="","",VLOOKUP(B114,中学校名!$B$3:$D$120,2,TRUE))</f>
        <v/>
      </c>
      <c r="G114" s="146" t="str">
        <f t="shared" si="22"/>
        <v/>
      </c>
      <c r="H114" s="40"/>
      <c r="I114" s="40"/>
      <c r="J114" s="40"/>
      <c r="K114" s="40"/>
      <c r="L114" s="40"/>
      <c r="M114" s="40"/>
      <c r="N114" s="40"/>
      <c r="O114" s="40"/>
      <c r="Q114" s="93" t="str">
        <f t="shared" si="16"/>
        <v/>
      </c>
      <c r="S114" s="2"/>
      <c r="T114" t="str">
        <f t="shared" si="17"/>
        <v/>
      </c>
      <c r="U114" t="str">
        <f t="shared" si="18"/>
        <v/>
      </c>
      <c r="V114" t="str">
        <f t="shared" si="19"/>
        <v/>
      </c>
      <c r="W114" t="str">
        <f t="shared" si="20"/>
        <v/>
      </c>
    </row>
    <row r="115" spans="1:23" x14ac:dyDescent="0.15">
      <c r="A115" s="20">
        <f t="shared" si="23"/>
        <v>107</v>
      </c>
      <c r="B115" s="46"/>
      <c r="C115" s="51"/>
      <c r="D115" s="45"/>
      <c r="E115" s="164"/>
      <c r="F115" s="67" t="str">
        <f>IF(B115="","",VLOOKUP(B115,中学校名!$B$3:$D$120,2,TRUE))</f>
        <v/>
      </c>
      <c r="G115" s="146" t="str">
        <f t="shared" si="22"/>
        <v/>
      </c>
      <c r="H115" s="40"/>
      <c r="I115" s="40"/>
      <c r="J115" s="40"/>
      <c r="K115" s="40"/>
      <c r="L115" s="40"/>
      <c r="M115" s="40"/>
      <c r="N115" s="40"/>
      <c r="O115" s="40"/>
      <c r="Q115" s="93" t="str">
        <f t="shared" si="16"/>
        <v/>
      </c>
      <c r="S115" s="2"/>
      <c r="T115" t="str">
        <f t="shared" si="17"/>
        <v/>
      </c>
      <c r="U115" t="str">
        <f t="shared" si="18"/>
        <v/>
      </c>
      <c r="V115" t="str">
        <f t="shared" si="19"/>
        <v/>
      </c>
      <c r="W115" t="str">
        <f t="shared" si="20"/>
        <v/>
      </c>
    </row>
    <row r="116" spans="1:23" x14ac:dyDescent="0.15">
      <c r="A116" s="20">
        <f t="shared" si="23"/>
        <v>108</v>
      </c>
      <c r="B116" s="46"/>
      <c r="C116" s="51"/>
      <c r="D116" s="45"/>
      <c r="E116" s="164"/>
      <c r="F116" s="67" t="str">
        <f>IF(B116="","",VLOOKUP(B116,中学校名!$B$3:$D$120,2,TRUE))</f>
        <v/>
      </c>
      <c r="G116" s="146" t="str">
        <f t="shared" si="22"/>
        <v/>
      </c>
      <c r="H116" s="40"/>
      <c r="I116" s="40"/>
      <c r="J116" s="40"/>
      <c r="K116" s="40"/>
      <c r="L116" s="40"/>
      <c r="M116" s="40"/>
      <c r="N116" s="40"/>
      <c r="O116" s="40"/>
      <c r="Q116" s="93" t="str">
        <f t="shared" si="16"/>
        <v/>
      </c>
      <c r="S116" s="2"/>
      <c r="T116" t="str">
        <f t="shared" si="17"/>
        <v/>
      </c>
      <c r="U116" t="str">
        <f t="shared" si="18"/>
        <v/>
      </c>
      <c r="V116" t="str">
        <f t="shared" si="19"/>
        <v/>
      </c>
      <c r="W116" t="str">
        <f t="shared" si="20"/>
        <v/>
      </c>
    </row>
    <row r="117" spans="1:23" x14ac:dyDescent="0.15">
      <c r="A117" s="20">
        <f t="shared" si="23"/>
        <v>109</v>
      </c>
      <c r="B117" s="46"/>
      <c r="C117" s="51"/>
      <c r="D117" s="45"/>
      <c r="E117" s="164"/>
      <c r="F117" s="67" t="str">
        <f>IF(B117="","",VLOOKUP(B117,中学校名!$B$3:$D$120,2,TRUE))</f>
        <v/>
      </c>
      <c r="G117" s="146" t="str">
        <f t="shared" si="22"/>
        <v/>
      </c>
      <c r="H117" s="40"/>
      <c r="I117" s="40"/>
      <c r="J117" s="40"/>
      <c r="K117" s="40"/>
      <c r="L117" s="40"/>
      <c r="M117" s="40"/>
      <c r="N117" s="40"/>
      <c r="O117" s="40"/>
      <c r="Q117" s="93" t="str">
        <f t="shared" si="16"/>
        <v/>
      </c>
      <c r="S117" s="2"/>
      <c r="T117" t="str">
        <f t="shared" si="17"/>
        <v/>
      </c>
      <c r="U117" t="str">
        <f t="shared" si="18"/>
        <v/>
      </c>
      <c r="V117" t="str">
        <f t="shared" si="19"/>
        <v/>
      </c>
      <c r="W117" t="str">
        <f t="shared" si="20"/>
        <v/>
      </c>
    </row>
    <row r="118" spans="1:23" x14ac:dyDescent="0.15">
      <c r="A118" s="20">
        <f t="shared" si="23"/>
        <v>110</v>
      </c>
      <c r="B118" s="49"/>
      <c r="C118" s="52"/>
      <c r="D118" s="47"/>
      <c r="E118" s="165"/>
      <c r="F118" s="68" t="str">
        <f>IF(B118="","",VLOOKUP(B118,中学校名!$B$3:$D$120,2,TRUE))</f>
        <v/>
      </c>
      <c r="G118" s="149" t="str">
        <f t="shared" si="22"/>
        <v/>
      </c>
      <c r="H118" s="40"/>
      <c r="I118" s="64"/>
      <c r="J118" s="64"/>
      <c r="K118" s="64"/>
      <c r="L118" s="64"/>
      <c r="M118" s="64"/>
      <c r="N118" s="64"/>
      <c r="O118" s="64"/>
      <c r="Q118" s="93" t="str">
        <f t="shared" si="16"/>
        <v/>
      </c>
      <c r="S118" s="2"/>
      <c r="T118" t="str">
        <f t="shared" si="17"/>
        <v/>
      </c>
      <c r="U118" t="str">
        <f t="shared" si="18"/>
        <v/>
      </c>
      <c r="V118" t="str">
        <f t="shared" si="19"/>
        <v/>
      </c>
      <c r="W118" t="str">
        <f t="shared" si="20"/>
        <v/>
      </c>
    </row>
    <row r="119" spans="1:23" x14ac:dyDescent="0.15">
      <c r="A119" s="20">
        <f t="shared" si="23"/>
        <v>111</v>
      </c>
      <c r="B119" s="56"/>
      <c r="C119" s="57"/>
      <c r="D119" s="58"/>
      <c r="E119" s="166"/>
      <c r="F119" s="70" t="str">
        <f>IF(B119="","",VLOOKUP(B119,中学校名!$B$3:$D$120,2,TRUE))</f>
        <v/>
      </c>
      <c r="G119" s="148" t="str">
        <f t="shared" si="22"/>
        <v/>
      </c>
      <c r="H119" s="37"/>
      <c r="I119" s="62"/>
      <c r="J119" s="62"/>
      <c r="K119" s="62"/>
      <c r="L119" s="62"/>
      <c r="M119" s="62"/>
      <c r="N119" s="62"/>
      <c r="O119" s="62"/>
      <c r="Q119" s="93" t="str">
        <f t="shared" si="16"/>
        <v/>
      </c>
      <c r="S119" s="2"/>
      <c r="T119" t="str">
        <f t="shared" si="17"/>
        <v/>
      </c>
      <c r="U119" t="str">
        <f t="shared" si="18"/>
        <v/>
      </c>
      <c r="V119" t="str">
        <f t="shared" si="19"/>
        <v/>
      </c>
      <c r="W119" t="str">
        <f t="shared" si="20"/>
        <v/>
      </c>
    </row>
    <row r="120" spans="1:23" x14ac:dyDescent="0.15">
      <c r="A120" s="20">
        <f t="shared" si="23"/>
        <v>112</v>
      </c>
      <c r="B120" s="46"/>
      <c r="C120" s="51"/>
      <c r="D120" s="45"/>
      <c r="E120" s="164"/>
      <c r="F120" s="67" t="str">
        <f>IF(B120="","",VLOOKUP(B120,中学校名!$B$3:$D$120,2,TRUE))</f>
        <v/>
      </c>
      <c r="G120" s="146" t="str">
        <f t="shared" si="22"/>
        <v/>
      </c>
      <c r="H120" s="39"/>
      <c r="I120" s="40"/>
      <c r="J120" s="40"/>
      <c r="K120" s="40"/>
      <c r="L120" s="40"/>
      <c r="M120" s="40"/>
      <c r="N120" s="40"/>
      <c r="O120" s="40"/>
      <c r="Q120" s="93" t="str">
        <f t="shared" si="16"/>
        <v/>
      </c>
      <c r="S120" s="2"/>
      <c r="T120" t="str">
        <f t="shared" si="17"/>
        <v/>
      </c>
      <c r="U120" t="str">
        <f t="shared" si="18"/>
        <v/>
      </c>
      <c r="V120" t="str">
        <f t="shared" si="19"/>
        <v/>
      </c>
      <c r="W120" t="str">
        <f t="shared" si="20"/>
        <v/>
      </c>
    </row>
    <row r="121" spans="1:23" x14ac:dyDescent="0.15">
      <c r="A121" s="20">
        <f t="shared" si="23"/>
        <v>113</v>
      </c>
      <c r="B121" s="46"/>
      <c r="C121" s="51"/>
      <c r="D121" s="45"/>
      <c r="E121" s="164"/>
      <c r="F121" s="67" t="str">
        <f>IF(B121="","",VLOOKUP(B121,中学校名!$B$3:$D$120,2,TRUE))</f>
        <v/>
      </c>
      <c r="G121" s="146" t="str">
        <f t="shared" si="22"/>
        <v/>
      </c>
      <c r="H121" s="39"/>
      <c r="I121" s="40"/>
      <c r="J121" s="40"/>
      <c r="K121" s="40"/>
      <c r="L121" s="40"/>
      <c r="M121" s="40"/>
      <c r="N121" s="40"/>
      <c r="O121" s="40"/>
      <c r="Q121" s="93" t="str">
        <f t="shared" si="16"/>
        <v/>
      </c>
      <c r="S121" s="2"/>
      <c r="T121" t="str">
        <f t="shared" si="17"/>
        <v/>
      </c>
      <c r="U121" t="str">
        <f t="shared" si="18"/>
        <v/>
      </c>
      <c r="V121" t="str">
        <f t="shared" si="19"/>
        <v/>
      </c>
      <c r="W121" t="str">
        <f t="shared" si="20"/>
        <v/>
      </c>
    </row>
    <row r="122" spans="1:23" x14ac:dyDescent="0.15">
      <c r="A122" s="20">
        <f t="shared" si="23"/>
        <v>114</v>
      </c>
      <c r="B122" s="46"/>
      <c r="C122" s="51"/>
      <c r="D122" s="45"/>
      <c r="E122" s="164"/>
      <c r="F122" s="67" t="str">
        <f>IF(B122="","",VLOOKUP(B122,中学校名!$B$3:$D$120,2,TRUE))</f>
        <v/>
      </c>
      <c r="G122" s="146" t="str">
        <f t="shared" si="22"/>
        <v/>
      </c>
      <c r="H122" s="39"/>
      <c r="I122" s="40"/>
      <c r="J122" s="40"/>
      <c r="K122" s="40"/>
      <c r="L122" s="40"/>
      <c r="M122" s="40"/>
      <c r="N122" s="40"/>
      <c r="O122" s="40"/>
      <c r="Q122" s="93" t="str">
        <f t="shared" si="16"/>
        <v/>
      </c>
      <c r="S122" s="2"/>
      <c r="T122" t="str">
        <f t="shared" si="17"/>
        <v/>
      </c>
      <c r="U122" t="str">
        <f t="shared" si="18"/>
        <v/>
      </c>
      <c r="V122" t="str">
        <f t="shared" si="19"/>
        <v/>
      </c>
      <c r="W122" t="str">
        <f t="shared" si="20"/>
        <v/>
      </c>
    </row>
    <row r="123" spans="1:23" x14ac:dyDescent="0.15">
      <c r="A123" s="20">
        <f t="shared" si="23"/>
        <v>115</v>
      </c>
      <c r="B123" s="46"/>
      <c r="C123" s="51"/>
      <c r="D123" s="45"/>
      <c r="E123" s="164"/>
      <c r="F123" s="67" t="str">
        <f>IF(B123="","",VLOOKUP(B123,中学校名!$B$3:$D$120,2,TRUE))</f>
        <v/>
      </c>
      <c r="G123" s="146" t="str">
        <f t="shared" si="22"/>
        <v/>
      </c>
      <c r="H123" s="39"/>
      <c r="I123" s="40"/>
      <c r="J123" s="40"/>
      <c r="K123" s="40"/>
      <c r="L123" s="40"/>
      <c r="M123" s="40"/>
      <c r="N123" s="40"/>
      <c r="O123" s="40"/>
      <c r="Q123" s="93" t="str">
        <f t="shared" si="16"/>
        <v/>
      </c>
      <c r="S123" s="2"/>
      <c r="T123" t="str">
        <f t="shared" si="17"/>
        <v/>
      </c>
      <c r="U123" t="str">
        <f t="shared" si="18"/>
        <v/>
      </c>
      <c r="V123" t="str">
        <f t="shared" si="19"/>
        <v/>
      </c>
      <c r="W123" t="str">
        <f t="shared" si="20"/>
        <v/>
      </c>
    </row>
    <row r="124" spans="1:23" x14ac:dyDescent="0.15">
      <c r="A124" s="20">
        <f t="shared" si="23"/>
        <v>116</v>
      </c>
      <c r="B124" s="46"/>
      <c r="C124" s="51"/>
      <c r="D124" s="45"/>
      <c r="E124" s="164"/>
      <c r="F124" s="67" t="str">
        <f>IF(B124="","",VLOOKUP(B124,中学校名!$B$3:$D$120,2,TRUE))</f>
        <v/>
      </c>
      <c r="G124" s="146" t="str">
        <f t="shared" si="22"/>
        <v/>
      </c>
      <c r="H124" s="39"/>
      <c r="I124" s="40"/>
      <c r="J124" s="40"/>
      <c r="K124" s="40"/>
      <c r="L124" s="40"/>
      <c r="M124" s="40"/>
      <c r="N124" s="40"/>
      <c r="O124" s="40"/>
      <c r="Q124" s="93" t="str">
        <f t="shared" si="16"/>
        <v/>
      </c>
      <c r="S124" s="2"/>
      <c r="T124" t="str">
        <f t="shared" si="17"/>
        <v/>
      </c>
      <c r="U124" t="str">
        <f t="shared" si="18"/>
        <v/>
      </c>
      <c r="V124" t="str">
        <f t="shared" si="19"/>
        <v/>
      </c>
      <c r="W124" t="str">
        <f t="shared" si="20"/>
        <v/>
      </c>
    </row>
    <row r="125" spans="1:23" x14ac:dyDescent="0.15">
      <c r="A125" s="20">
        <f t="shared" si="23"/>
        <v>117</v>
      </c>
      <c r="B125" s="46"/>
      <c r="C125" s="51"/>
      <c r="D125" s="45"/>
      <c r="E125" s="164"/>
      <c r="F125" s="67" t="str">
        <f>IF(B125="","",VLOOKUP(B125,中学校名!$B$3:$D$120,2,TRUE))</f>
        <v/>
      </c>
      <c r="G125" s="146" t="str">
        <f t="shared" si="22"/>
        <v/>
      </c>
      <c r="H125" s="39"/>
      <c r="I125" s="40"/>
      <c r="J125" s="40"/>
      <c r="K125" s="40"/>
      <c r="L125" s="40"/>
      <c r="M125" s="40"/>
      <c r="N125" s="40"/>
      <c r="O125" s="40"/>
      <c r="Q125" s="93" t="str">
        <f t="shared" si="16"/>
        <v/>
      </c>
      <c r="S125" s="2"/>
      <c r="T125" t="str">
        <f t="shared" si="17"/>
        <v/>
      </c>
      <c r="U125" t="str">
        <f t="shared" si="18"/>
        <v/>
      </c>
      <c r="V125" t="str">
        <f t="shared" si="19"/>
        <v/>
      </c>
      <c r="W125" t="str">
        <f t="shared" si="20"/>
        <v/>
      </c>
    </row>
    <row r="126" spans="1:23" x14ac:dyDescent="0.15">
      <c r="A126" s="36">
        <f t="shared" si="23"/>
        <v>118</v>
      </c>
      <c r="B126" s="46"/>
      <c r="C126" s="51"/>
      <c r="D126" s="45"/>
      <c r="E126" s="164"/>
      <c r="F126" s="67" t="str">
        <f>IF(B126="","",VLOOKUP(B126,中学校名!$B$3:$D$120,2,TRUE))</f>
        <v/>
      </c>
      <c r="G126" s="146" t="str">
        <f t="shared" si="22"/>
        <v/>
      </c>
      <c r="H126" s="39"/>
      <c r="I126" s="40"/>
      <c r="J126" s="40"/>
      <c r="K126" s="40"/>
      <c r="L126" s="40"/>
      <c r="M126" s="40"/>
      <c r="N126" s="40"/>
      <c r="O126" s="40"/>
      <c r="Q126" s="93" t="str">
        <f t="shared" si="16"/>
        <v/>
      </c>
      <c r="S126" s="2"/>
      <c r="T126" t="str">
        <f t="shared" si="17"/>
        <v/>
      </c>
      <c r="U126" t="str">
        <f t="shared" si="18"/>
        <v/>
      </c>
      <c r="V126" t="str">
        <f t="shared" si="19"/>
        <v/>
      </c>
      <c r="W126" t="str">
        <f t="shared" si="20"/>
        <v/>
      </c>
    </row>
    <row r="127" spans="1:23" x14ac:dyDescent="0.15">
      <c r="A127" s="36">
        <f t="shared" si="23"/>
        <v>119</v>
      </c>
      <c r="B127" s="46"/>
      <c r="C127" s="51"/>
      <c r="D127" s="45"/>
      <c r="E127" s="164"/>
      <c r="F127" s="67" t="str">
        <f>IF(B127="","",VLOOKUP(B127,中学校名!$B$3:$D$120,2,TRUE))</f>
        <v/>
      </c>
      <c r="G127" s="146" t="str">
        <f t="shared" si="22"/>
        <v/>
      </c>
      <c r="H127" s="39"/>
      <c r="I127" s="40"/>
      <c r="J127" s="40"/>
      <c r="K127" s="40"/>
      <c r="L127" s="40"/>
      <c r="M127" s="40"/>
      <c r="N127" s="40"/>
      <c r="O127" s="40"/>
      <c r="Q127" s="93" t="str">
        <f t="shared" si="16"/>
        <v/>
      </c>
      <c r="S127" s="2"/>
      <c r="T127" t="str">
        <f t="shared" si="17"/>
        <v/>
      </c>
      <c r="U127" t="str">
        <f t="shared" si="18"/>
        <v/>
      </c>
      <c r="V127" t="str">
        <f t="shared" si="19"/>
        <v/>
      </c>
      <c r="W127" t="str">
        <f t="shared" si="20"/>
        <v/>
      </c>
    </row>
    <row r="128" spans="1:23" x14ac:dyDescent="0.15">
      <c r="A128" s="36">
        <f t="shared" si="23"/>
        <v>120</v>
      </c>
      <c r="B128" s="53"/>
      <c r="C128" s="54"/>
      <c r="D128" s="55"/>
      <c r="E128" s="167"/>
      <c r="F128" s="69" t="str">
        <f>IF(B128="","",VLOOKUP(B128,中学校名!$B$3:$D$120,2,TRUE))</f>
        <v/>
      </c>
      <c r="G128" s="147" t="str">
        <f t="shared" si="22"/>
        <v/>
      </c>
      <c r="H128" s="63"/>
      <c r="I128" s="60"/>
      <c r="J128" s="60"/>
      <c r="K128" s="60"/>
      <c r="L128" s="60"/>
      <c r="M128" s="60"/>
      <c r="N128" s="60"/>
      <c r="O128" s="60"/>
      <c r="Q128" s="93" t="str">
        <f t="shared" si="16"/>
        <v/>
      </c>
      <c r="S128" s="2"/>
      <c r="T128" t="str">
        <f t="shared" si="17"/>
        <v/>
      </c>
      <c r="U128" t="str">
        <f t="shared" si="18"/>
        <v/>
      </c>
      <c r="V128" t="str">
        <f t="shared" si="19"/>
        <v/>
      </c>
      <c r="W128" t="str">
        <f t="shared" si="20"/>
        <v/>
      </c>
    </row>
    <row r="129" spans="1:23" x14ac:dyDescent="0.15">
      <c r="A129" s="36">
        <f t="shared" si="23"/>
        <v>121</v>
      </c>
      <c r="B129" s="48"/>
      <c r="C129" s="50"/>
      <c r="D129" s="44"/>
      <c r="E129" s="163"/>
      <c r="F129" s="66" t="str">
        <f>IF(B129="","",VLOOKUP(B129,中学校名!$B$3:$D$120,2,TRUE))</f>
        <v/>
      </c>
      <c r="G129" s="145" t="str">
        <f t="shared" si="22"/>
        <v/>
      </c>
      <c r="H129" s="40"/>
      <c r="I129" s="38"/>
      <c r="J129" s="38"/>
      <c r="K129" s="38"/>
      <c r="L129" s="38"/>
      <c r="M129" s="38"/>
      <c r="N129" s="38"/>
      <c r="O129" s="38"/>
      <c r="Q129" s="93" t="str">
        <f t="shared" si="16"/>
        <v/>
      </c>
      <c r="S129" s="2"/>
      <c r="T129" t="str">
        <f t="shared" si="17"/>
        <v/>
      </c>
      <c r="U129" t="str">
        <f t="shared" si="18"/>
        <v/>
      </c>
      <c r="V129" t="str">
        <f t="shared" si="19"/>
        <v/>
      </c>
      <c r="W129" t="str">
        <f t="shared" si="20"/>
        <v/>
      </c>
    </row>
    <row r="130" spans="1:23" x14ac:dyDescent="0.15">
      <c r="A130" s="36">
        <f t="shared" si="23"/>
        <v>122</v>
      </c>
      <c r="B130" s="46"/>
      <c r="C130" s="51"/>
      <c r="D130" s="45"/>
      <c r="E130" s="164"/>
      <c r="F130" s="67" t="str">
        <f>IF(B130="","",VLOOKUP(B130,中学校名!$B$3:$D$120,2,TRUE))</f>
        <v/>
      </c>
      <c r="G130" s="146" t="str">
        <f t="shared" si="22"/>
        <v/>
      </c>
      <c r="H130" s="40"/>
      <c r="I130" s="40"/>
      <c r="J130" s="40"/>
      <c r="K130" s="40"/>
      <c r="L130" s="40"/>
      <c r="M130" s="40"/>
      <c r="N130" s="40"/>
      <c r="O130" s="40"/>
      <c r="Q130" s="93" t="str">
        <f t="shared" si="16"/>
        <v/>
      </c>
      <c r="S130" s="2"/>
      <c r="T130" t="str">
        <f t="shared" si="17"/>
        <v/>
      </c>
      <c r="U130" t="str">
        <f t="shared" si="18"/>
        <v/>
      </c>
      <c r="V130" t="str">
        <f t="shared" si="19"/>
        <v/>
      </c>
      <c r="W130" t="str">
        <f t="shared" si="20"/>
        <v/>
      </c>
    </row>
    <row r="131" spans="1:23" x14ac:dyDescent="0.15">
      <c r="A131" s="36">
        <f t="shared" si="23"/>
        <v>123</v>
      </c>
      <c r="B131" s="46"/>
      <c r="C131" s="51"/>
      <c r="D131" s="45"/>
      <c r="E131" s="164"/>
      <c r="F131" s="67" t="str">
        <f>IF(B131="","",VLOOKUP(B131,中学校名!$B$3:$D$120,2,TRUE))</f>
        <v/>
      </c>
      <c r="G131" s="146" t="str">
        <f t="shared" si="22"/>
        <v/>
      </c>
      <c r="H131" s="40"/>
      <c r="I131" s="40"/>
      <c r="J131" s="40"/>
      <c r="K131" s="40"/>
      <c r="L131" s="40"/>
      <c r="M131" s="40"/>
      <c r="N131" s="40"/>
      <c r="O131" s="40"/>
      <c r="Q131" s="93" t="str">
        <f t="shared" si="16"/>
        <v/>
      </c>
      <c r="S131" s="2"/>
      <c r="T131" t="str">
        <f t="shared" si="17"/>
        <v/>
      </c>
      <c r="U131" t="str">
        <f t="shared" si="18"/>
        <v/>
      </c>
      <c r="V131" t="str">
        <f t="shared" si="19"/>
        <v/>
      </c>
      <c r="W131" t="str">
        <f t="shared" si="20"/>
        <v/>
      </c>
    </row>
    <row r="132" spans="1:23" x14ac:dyDescent="0.15">
      <c r="A132" s="36">
        <f t="shared" si="23"/>
        <v>124</v>
      </c>
      <c r="B132" s="46"/>
      <c r="C132" s="51"/>
      <c r="D132" s="45"/>
      <c r="E132" s="164"/>
      <c r="F132" s="67" t="str">
        <f>IF(B132="","",VLOOKUP(B132,中学校名!$B$3:$D$120,2,TRUE))</f>
        <v/>
      </c>
      <c r="G132" s="146" t="str">
        <f t="shared" si="22"/>
        <v/>
      </c>
      <c r="H132" s="40"/>
      <c r="I132" s="40"/>
      <c r="J132" s="40"/>
      <c r="K132" s="40"/>
      <c r="L132" s="40"/>
      <c r="M132" s="40"/>
      <c r="N132" s="40"/>
      <c r="O132" s="40"/>
      <c r="Q132" s="93" t="str">
        <f t="shared" si="16"/>
        <v/>
      </c>
      <c r="S132" s="2"/>
      <c r="T132" t="str">
        <f t="shared" si="17"/>
        <v/>
      </c>
      <c r="U132" t="str">
        <f t="shared" si="18"/>
        <v/>
      </c>
      <c r="V132" t="str">
        <f t="shared" si="19"/>
        <v/>
      </c>
      <c r="W132" t="str">
        <f t="shared" si="20"/>
        <v/>
      </c>
    </row>
    <row r="133" spans="1:23" x14ac:dyDescent="0.15">
      <c r="A133" s="36">
        <f t="shared" si="23"/>
        <v>125</v>
      </c>
      <c r="B133" s="46"/>
      <c r="C133" s="51"/>
      <c r="D133" s="45"/>
      <c r="E133" s="164"/>
      <c r="F133" s="67" t="str">
        <f>IF(B133="","",VLOOKUP(B133,中学校名!$B$3:$D$120,2,TRUE))</f>
        <v/>
      </c>
      <c r="G133" s="146" t="str">
        <f t="shared" si="22"/>
        <v/>
      </c>
      <c r="H133" s="40"/>
      <c r="I133" s="40"/>
      <c r="J133" s="40"/>
      <c r="K133" s="40"/>
      <c r="L133" s="40"/>
      <c r="M133" s="40"/>
      <c r="N133" s="40"/>
      <c r="O133" s="40"/>
      <c r="Q133" s="93" t="str">
        <f t="shared" si="16"/>
        <v/>
      </c>
      <c r="S133" s="2"/>
      <c r="T133" t="str">
        <f t="shared" si="17"/>
        <v/>
      </c>
      <c r="U133" t="str">
        <f t="shared" si="18"/>
        <v/>
      </c>
      <c r="V133" t="str">
        <f t="shared" si="19"/>
        <v/>
      </c>
      <c r="W133" t="str">
        <f t="shared" si="20"/>
        <v/>
      </c>
    </row>
    <row r="134" spans="1:23" x14ac:dyDescent="0.15">
      <c r="A134" s="36">
        <f t="shared" si="23"/>
        <v>126</v>
      </c>
      <c r="B134" s="46"/>
      <c r="C134" s="51"/>
      <c r="D134" s="45"/>
      <c r="E134" s="164"/>
      <c r="F134" s="67" t="str">
        <f>IF(B134="","",VLOOKUP(B134,中学校名!$B$3:$D$120,2,TRUE))</f>
        <v/>
      </c>
      <c r="G134" s="146" t="str">
        <f t="shared" si="22"/>
        <v/>
      </c>
      <c r="H134" s="40"/>
      <c r="I134" s="40"/>
      <c r="J134" s="40"/>
      <c r="K134" s="40"/>
      <c r="L134" s="40"/>
      <c r="M134" s="40"/>
      <c r="N134" s="40"/>
      <c r="O134" s="40"/>
      <c r="Q134" s="93" t="str">
        <f t="shared" si="16"/>
        <v/>
      </c>
      <c r="S134" s="2"/>
      <c r="T134" t="str">
        <f t="shared" si="17"/>
        <v/>
      </c>
      <c r="U134" t="str">
        <f t="shared" si="18"/>
        <v/>
      </c>
      <c r="V134" t="str">
        <f t="shared" si="19"/>
        <v/>
      </c>
      <c r="W134" t="str">
        <f t="shared" si="20"/>
        <v/>
      </c>
    </row>
    <row r="135" spans="1:23" x14ac:dyDescent="0.15">
      <c r="A135" s="36">
        <f t="shared" si="23"/>
        <v>127</v>
      </c>
      <c r="B135" s="46"/>
      <c r="C135" s="51"/>
      <c r="D135" s="45"/>
      <c r="E135" s="164"/>
      <c r="F135" s="67" t="str">
        <f>IF(B135="","",VLOOKUP(B135,中学校名!$B$3:$D$120,2,TRUE))</f>
        <v/>
      </c>
      <c r="G135" s="146" t="str">
        <f t="shared" si="22"/>
        <v/>
      </c>
      <c r="H135" s="40"/>
      <c r="I135" s="40"/>
      <c r="J135" s="40"/>
      <c r="K135" s="40"/>
      <c r="L135" s="40"/>
      <c r="M135" s="40"/>
      <c r="N135" s="40"/>
      <c r="O135" s="40"/>
      <c r="Q135" s="93" t="str">
        <f t="shared" si="16"/>
        <v/>
      </c>
      <c r="S135" s="2"/>
      <c r="T135" t="str">
        <f t="shared" si="17"/>
        <v/>
      </c>
      <c r="U135" t="str">
        <f t="shared" si="18"/>
        <v/>
      </c>
      <c r="V135" t="str">
        <f t="shared" si="19"/>
        <v/>
      </c>
      <c r="W135" t="str">
        <f t="shared" si="20"/>
        <v/>
      </c>
    </row>
    <row r="136" spans="1:23" x14ac:dyDescent="0.15">
      <c r="A136" s="36">
        <f t="shared" si="23"/>
        <v>128</v>
      </c>
      <c r="B136" s="46"/>
      <c r="C136" s="51"/>
      <c r="D136" s="45"/>
      <c r="E136" s="164"/>
      <c r="F136" s="67" t="str">
        <f>IF(B136="","",VLOOKUP(B136,中学校名!$B$3:$D$120,2,TRUE))</f>
        <v/>
      </c>
      <c r="G136" s="146" t="str">
        <f t="shared" si="22"/>
        <v/>
      </c>
      <c r="H136" s="40"/>
      <c r="I136" s="40"/>
      <c r="J136" s="40"/>
      <c r="K136" s="40"/>
      <c r="L136" s="40"/>
      <c r="M136" s="40"/>
      <c r="N136" s="40"/>
      <c r="O136" s="40"/>
      <c r="Q136" s="93" t="str">
        <f t="shared" ref="Q136:Q199" si="24">IF(COUNTIF(H136:O136,"○")=0,"",COUNTIF(H136:O136,"○"))</f>
        <v/>
      </c>
      <c r="S136" s="2"/>
      <c r="T136" t="str">
        <f t="shared" si="17"/>
        <v/>
      </c>
      <c r="U136" t="str">
        <f t="shared" si="18"/>
        <v/>
      </c>
      <c r="V136" t="str">
        <f t="shared" si="19"/>
        <v/>
      </c>
      <c r="W136" t="str">
        <f t="shared" si="20"/>
        <v/>
      </c>
    </row>
    <row r="137" spans="1:23" x14ac:dyDescent="0.15">
      <c r="A137" s="36">
        <f t="shared" si="23"/>
        <v>129</v>
      </c>
      <c r="B137" s="46"/>
      <c r="C137" s="51"/>
      <c r="D137" s="45"/>
      <c r="E137" s="164"/>
      <c r="F137" s="67" t="str">
        <f>IF(B137="","",VLOOKUP(B137,中学校名!$B$3:$D$120,2,TRUE))</f>
        <v/>
      </c>
      <c r="G137" s="146" t="str">
        <f t="shared" si="22"/>
        <v/>
      </c>
      <c r="H137" s="40"/>
      <c r="I137" s="40"/>
      <c r="J137" s="40"/>
      <c r="K137" s="40"/>
      <c r="L137" s="40"/>
      <c r="M137" s="40"/>
      <c r="N137" s="40"/>
      <c r="O137" s="40"/>
      <c r="Q137" s="93" t="str">
        <f t="shared" si="24"/>
        <v/>
      </c>
      <c r="S137" s="2"/>
      <c r="T137" t="str">
        <f t="shared" ref="T137:T200" si="25">IF(H137="○","走高跳．","")</f>
        <v/>
      </c>
      <c r="U137" t="str">
        <f t="shared" ref="U137:U200" si="26">IF(J137="○","走幅跳．","")</f>
        <v/>
      </c>
      <c r="V137" t="str">
        <f t="shared" ref="V137:V200" si="27">IF(L137="○","砲丸投．","")</f>
        <v/>
      </c>
      <c r="W137" t="str">
        <f t="shared" ref="W137:W200" si="28">IF(N137="○","ジャベリック．","")</f>
        <v/>
      </c>
    </row>
    <row r="138" spans="1:23" x14ac:dyDescent="0.15">
      <c r="A138" s="36">
        <f t="shared" ref="A138:A169" si="29">IF(COUNTIF($C$9:$C$208,C138)&gt;=2,$A$221,A137+1)</f>
        <v>130</v>
      </c>
      <c r="B138" s="49"/>
      <c r="C138" s="52"/>
      <c r="D138" s="47"/>
      <c r="E138" s="165"/>
      <c r="F138" s="68" t="str">
        <f>IF(B138="","",VLOOKUP(B138,中学校名!$B$3:$D$120,2,TRUE))</f>
        <v/>
      </c>
      <c r="G138" s="149" t="str">
        <f t="shared" ref="G138:G201" si="30">T(T138)&amp;T(U138)&amp;T(V138)&amp;T(W138)</f>
        <v/>
      </c>
      <c r="H138" s="40"/>
      <c r="I138" s="64"/>
      <c r="J138" s="64"/>
      <c r="K138" s="64"/>
      <c r="L138" s="64"/>
      <c r="M138" s="64"/>
      <c r="N138" s="64"/>
      <c r="O138" s="64"/>
      <c r="Q138" s="93" t="str">
        <f t="shared" si="24"/>
        <v/>
      </c>
      <c r="S138" s="2"/>
      <c r="T138" t="str">
        <f t="shared" si="25"/>
        <v/>
      </c>
      <c r="U138" t="str">
        <f t="shared" si="26"/>
        <v/>
      </c>
      <c r="V138" t="str">
        <f t="shared" si="27"/>
        <v/>
      </c>
      <c r="W138" t="str">
        <f t="shared" si="28"/>
        <v/>
      </c>
    </row>
    <row r="139" spans="1:23" x14ac:dyDescent="0.15">
      <c r="A139" s="36">
        <f t="shared" si="29"/>
        <v>131</v>
      </c>
      <c r="B139" s="56"/>
      <c r="C139" s="57"/>
      <c r="D139" s="58"/>
      <c r="E139" s="166"/>
      <c r="F139" s="70" t="str">
        <f>IF(B139="","",VLOOKUP(B139,中学校名!$B$3:$D$120,2,TRUE))</f>
        <v/>
      </c>
      <c r="G139" s="148" t="str">
        <f t="shared" si="30"/>
        <v/>
      </c>
      <c r="H139" s="37"/>
      <c r="I139" s="62"/>
      <c r="J139" s="62"/>
      <c r="K139" s="62"/>
      <c r="L139" s="62"/>
      <c r="M139" s="62"/>
      <c r="N139" s="62"/>
      <c r="O139" s="62"/>
      <c r="Q139" s="93" t="str">
        <f t="shared" si="24"/>
        <v/>
      </c>
      <c r="S139" s="2"/>
      <c r="T139" t="str">
        <f t="shared" si="25"/>
        <v/>
      </c>
      <c r="U139" t="str">
        <f t="shared" si="26"/>
        <v/>
      </c>
      <c r="V139" t="str">
        <f t="shared" si="27"/>
        <v/>
      </c>
      <c r="W139" t="str">
        <f t="shared" si="28"/>
        <v/>
      </c>
    </row>
    <row r="140" spans="1:23" x14ac:dyDescent="0.15">
      <c r="A140" s="36">
        <f t="shared" si="29"/>
        <v>132</v>
      </c>
      <c r="B140" s="46"/>
      <c r="C140" s="51"/>
      <c r="D140" s="45"/>
      <c r="E140" s="164"/>
      <c r="F140" s="67" t="str">
        <f>IF(B140="","",VLOOKUP(B140,中学校名!$B$3:$D$120,2,TRUE))</f>
        <v/>
      </c>
      <c r="G140" s="146" t="str">
        <f t="shared" si="30"/>
        <v/>
      </c>
      <c r="H140" s="39"/>
      <c r="I140" s="40"/>
      <c r="J140" s="40"/>
      <c r="K140" s="40"/>
      <c r="L140" s="40"/>
      <c r="M140" s="40"/>
      <c r="N140" s="40"/>
      <c r="O140" s="40"/>
      <c r="Q140" s="93" t="str">
        <f t="shared" si="24"/>
        <v/>
      </c>
      <c r="S140" s="2"/>
      <c r="T140" t="str">
        <f t="shared" si="25"/>
        <v/>
      </c>
      <c r="U140" t="str">
        <f t="shared" si="26"/>
        <v/>
      </c>
      <c r="V140" t="str">
        <f t="shared" si="27"/>
        <v/>
      </c>
      <c r="W140" t="str">
        <f t="shared" si="28"/>
        <v/>
      </c>
    </row>
    <row r="141" spans="1:23" x14ac:dyDescent="0.15">
      <c r="A141" s="36">
        <f t="shared" si="29"/>
        <v>133</v>
      </c>
      <c r="B141" s="46"/>
      <c r="C141" s="51"/>
      <c r="D141" s="45"/>
      <c r="E141" s="164"/>
      <c r="F141" s="67" t="str">
        <f>IF(B141="","",VLOOKUP(B141,中学校名!$B$3:$D$120,2,TRUE))</f>
        <v/>
      </c>
      <c r="G141" s="146" t="str">
        <f t="shared" si="30"/>
        <v/>
      </c>
      <c r="H141" s="39"/>
      <c r="I141" s="40"/>
      <c r="J141" s="40"/>
      <c r="K141" s="40"/>
      <c r="L141" s="40"/>
      <c r="M141" s="40"/>
      <c r="N141" s="40"/>
      <c r="O141" s="40"/>
      <c r="Q141" s="93" t="str">
        <f t="shared" si="24"/>
        <v/>
      </c>
      <c r="S141" s="2"/>
      <c r="T141" t="str">
        <f t="shared" si="25"/>
        <v/>
      </c>
      <c r="U141" t="str">
        <f t="shared" si="26"/>
        <v/>
      </c>
      <c r="V141" t="str">
        <f t="shared" si="27"/>
        <v/>
      </c>
      <c r="W141" t="str">
        <f t="shared" si="28"/>
        <v/>
      </c>
    </row>
    <row r="142" spans="1:23" x14ac:dyDescent="0.15">
      <c r="A142" s="36">
        <f t="shared" si="29"/>
        <v>134</v>
      </c>
      <c r="B142" s="46"/>
      <c r="C142" s="51"/>
      <c r="D142" s="45"/>
      <c r="E142" s="164"/>
      <c r="F142" s="67" t="str">
        <f>IF(B142="","",VLOOKUP(B142,中学校名!$B$3:$D$120,2,TRUE))</f>
        <v/>
      </c>
      <c r="G142" s="146" t="str">
        <f t="shared" si="30"/>
        <v/>
      </c>
      <c r="H142" s="39"/>
      <c r="I142" s="40"/>
      <c r="J142" s="40"/>
      <c r="K142" s="40"/>
      <c r="L142" s="40"/>
      <c r="M142" s="40"/>
      <c r="N142" s="40"/>
      <c r="O142" s="40"/>
      <c r="Q142" s="93" t="str">
        <f t="shared" si="24"/>
        <v/>
      </c>
      <c r="S142" s="2"/>
      <c r="T142" t="str">
        <f t="shared" si="25"/>
        <v/>
      </c>
      <c r="U142" t="str">
        <f t="shared" si="26"/>
        <v/>
      </c>
      <c r="V142" t="str">
        <f t="shared" si="27"/>
        <v/>
      </c>
      <c r="W142" t="str">
        <f t="shared" si="28"/>
        <v/>
      </c>
    </row>
    <row r="143" spans="1:23" x14ac:dyDescent="0.15">
      <c r="A143" s="36">
        <f t="shared" si="29"/>
        <v>135</v>
      </c>
      <c r="B143" s="46"/>
      <c r="C143" s="51"/>
      <c r="D143" s="45"/>
      <c r="E143" s="164"/>
      <c r="F143" s="67" t="str">
        <f>IF(B143="","",VLOOKUP(B143,中学校名!$B$3:$D$120,2,TRUE))</f>
        <v/>
      </c>
      <c r="G143" s="146" t="str">
        <f t="shared" si="30"/>
        <v/>
      </c>
      <c r="H143" s="39"/>
      <c r="I143" s="40"/>
      <c r="J143" s="40"/>
      <c r="K143" s="40"/>
      <c r="L143" s="40"/>
      <c r="M143" s="40"/>
      <c r="N143" s="40"/>
      <c r="O143" s="40"/>
      <c r="Q143" s="93" t="str">
        <f t="shared" si="24"/>
        <v/>
      </c>
      <c r="S143" s="2"/>
      <c r="T143" t="str">
        <f t="shared" si="25"/>
        <v/>
      </c>
      <c r="U143" t="str">
        <f t="shared" si="26"/>
        <v/>
      </c>
      <c r="V143" t="str">
        <f t="shared" si="27"/>
        <v/>
      </c>
      <c r="W143" t="str">
        <f t="shared" si="28"/>
        <v/>
      </c>
    </row>
    <row r="144" spans="1:23" x14ac:dyDescent="0.15">
      <c r="A144" s="36">
        <f t="shared" si="29"/>
        <v>136</v>
      </c>
      <c r="B144" s="46"/>
      <c r="C144" s="51"/>
      <c r="D144" s="45"/>
      <c r="E144" s="164"/>
      <c r="F144" s="67" t="str">
        <f>IF(B144="","",VLOOKUP(B144,中学校名!$B$3:$D$120,2,TRUE))</f>
        <v/>
      </c>
      <c r="G144" s="146" t="str">
        <f t="shared" si="30"/>
        <v/>
      </c>
      <c r="H144" s="39"/>
      <c r="I144" s="40"/>
      <c r="J144" s="40"/>
      <c r="K144" s="40"/>
      <c r="L144" s="40"/>
      <c r="M144" s="40"/>
      <c r="N144" s="40"/>
      <c r="O144" s="40"/>
      <c r="Q144" s="93" t="str">
        <f t="shared" si="24"/>
        <v/>
      </c>
      <c r="S144" s="2"/>
      <c r="T144" t="str">
        <f t="shared" si="25"/>
        <v/>
      </c>
      <c r="U144" t="str">
        <f t="shared" si="26"/>
        <v/>
      </c>
      <c r="V144" t="str">
        <f t="shared" si="27"/>
        <v/>
      </c>
      <c r="W144" t="str">
        <f t="shared" si="28"/>
        <v/>
      </c>
    </row>
    <row r="145" spans="1:23" x14ac:dyDescent="0.15">
      <c r="A145" s="36">
        <f t="shared" si="29"/>
        <v>137</v>
      </c>
      <c r="B145" s="46"/>
      <c r="C145" s="51"/>
      <c r="D145" s="45"/>
      <c r="E145" s="164"/>
      <c r="F145" s="67" t="str">
        <f>IF(B145="","",VLOOKUP(B145,中学校名!$B$3:$D$120,2,TRUE))</f>
        <v/>
      </c>
      <c r="G145" s="146" t="str">
        <f t="shared" si="30"/>
        <v/>
      </c>
      <c r="H145" s="39"/>
      <c r="I145" s="40"/>
      <c r="J145" s="40"/>
      <c r="K145" s="40"/>
      <c r="L145" s="40"/>
      <c r="M145" s="40"/>
      <c r="N145" s="40"/>
      <c r="O145" s="40"/>
      <c r="Q145" s="93" t="str">
        <f t="shared" si="24"/>
        <v/>
      </c>
      <c r="S145" s="2"/>
      <c r="T145" t="str">
        <f t="shared" si="25"/>
        <v/>
      </c>
      <c r="U145" t="str">
        <f t="shared" si="26"/>
        <v/>
      </c>
      <c r="V145" t="str">
        <f t="shared" si="27"/>
        <v/>
      </c>
      <c r="W145" t="str">
        <f t="shared" si="28"/>
        <v/>
      </c>
    </row>
    <row r="146" spans="1:23" x14ac:dyDescent="0.15">
      <c r="A146" s="36">
        <f t="shared" si="29"/>
        <v>138</v>
      </c>
      <c r="B146" s="46"/>
      <c r="C146" s="51"/>
      <c r="D146" s="45"/>
      <c r="E146" s="164"/>
      <c r="F146" s="67" t="str">
        <f>IF(B146="","",VLOOKUP(B146,中学校名!$B$3:$D$120,2,TRUE))</f>
        <v/>
      </c>
      <c r="G146" s="146" t="str">
        <f t="shared" si="30"/>
        <v/>
      </c>
      <c r="H146" s="39"/>
      <c r="I146" s="40"/>
      <c r="J146" s="40"/>
      <c r="K146" s="40"/>
      <c r="L146" s="40"/>
      <c r="M146" s="40"/>
      <c r="N146" s="40"/>
      <c r="O146" s="40"/>
      <c r="Q146" s="93" t="str">
        <f t="shared" si="24"/>
        <v/>
      </c>
      <c r="S146" s="2"/>
      <c r="T146" t="str">
        <f t="shared" si="25"/>
        <v/>
      </c>
      <c r="U146" t="str">
        <f t="shared" si="26"/>
        <v/>
      </c>
      <c r="V146" t="str">
        <f t="shared" si="27"/>
        <v/>
      </c>
      <c r="W146" t="str">
        <f t="shared" si="28"/>
        <v/>
      </c>
    </row>
    <row r="147" spans="1:23" x14ac:dyDescent="0.15">
      <c r="A147" s="36">
        <f t="shared" si="29"/>
        <v>139</v>
      </c>
      <c r="B147" s="46"/>
      <c r="C147" s="51"/>
      <c r="D147" s="45"/>
      <c r="E147" s="164"/>
      <c r="F147" s="67" t="str">
        <f>IF(B147="","",VLOOKUP(B147,中学校名!$B$3:$D$120,2,TRUE))</f>
        <v/>
      </c>
      <c r="G147" s="146" t="str">
        <f t="shared" si="30"/>
        <v/>
      </c>
      <c r="H147" s="39"/>
      <c r="I147" s="40"/>
      <c r="J147" s="40"/>
      <c r="K147" s="40"/>
      <c r="L147" s="40"/>
      <c r="M147" s="40"/>
      <c r="N147" s="40"/>
      <c r="O147" s="40"/>
      <c r="Q147" s="93" t="str">
        <f t="shared" si="24"/>
        <v/>
      </c>
      <c r="S147" s="2"/>
      <c r="T147" t="str">
        <f t="shared" si="25"/>
        <v/>
      </c>
      <c r="U147" t="str">
        <f t="shared" si="26"/>
        <v/>
      </c>
      <c r="V147" t="str">
        <f t="shared" si="27"/>
        <v/>
      </c>
      <c r="W147" t="str">
        <f t="shared" si="28"/>
        <v/>
      </c>
    </row>
    <row r="148" spans="1:23" x14ac:dyDescent="0.15">
      <c r="A148" s="36">
        <f t="shared" si="29"/>
        <v>140</v>
      </c>
      <c r="B148" s="53"/>
      <c r="C148" s="54"/>
      <c r="D148" s="55"/>
      <c r="E148" s="167"/>
      <c r="F148" s="69" t="str">
        <f>IF(B148="","",VLOOKUP(B148,中学校名!$B$3:$D$120,2,TRUE))</f>
        <v/>
      </c>
      <c r="G148" s="147" t="str">
        <f t="shared" si="30"/>
        <v/>
      </c>
      <c r="H148" s="63"/>
      <c r="I148" s="60"/>
      <c r="J148" s="60"/>
      <c r="K148" s="60"/>
      <c r="L148" s="60"/>
      <c r="M148" s="60"/>
      <c r="N148" s="60"/>
      <c r="O148" s="60"/>
      <c r="Q148" s="93" t="str">
        <f t="shared" si="24"/>
        <v/>
      </c>
      <c r="S148" s="2"/>
      <c r="T148" t="str">
        <f t="shared" si="25"/>
        <v/>
      </c>
      <c r="U148" t="str">
        <f t="shared" si="26"/>
        <v/>
      </c>
      <c r="V148" t="str">
        <f t="shared" si="27"/>
        <v/>
      </c>
      <c r="W148" t="str">
        <f t="shared" si="28"/>
        <v/>
      </c>
    </row>
    <row r="149" spans="1:23" x14ac:dyDescent="0.15">
      <c r="A149" s="36">
        <f t="shared" si="29"/>
        <v>141</v>
      </c>
      <c r="B149" s="48"/>
      <c r="C149" s="50"/>
      <c r="D149" s="44"/>
      <c r="E149" s="163"/>
      <c r="F149" s="66" t="str">
        <f>IF(B149="","",VLOOKUP(B149,中学校名!$B$3:$D$120,2,TRUE))</f>
        <v/>
      </c>
      <c r="G149" s="145" t="str">
        <f t="shared" si="30"/>
        <v/>
      </c>
      <c r="H149" s="40"/>
      <c r="I149" s="38"/>
      <c r="J149" s="38"/>
      <c r="K149" s="38"/>
      <c r="L149" s="38"/>
      <c r="M149" s="38"/>
      <c r="N149" s="38"/>
      <c r="O149" s="38"/>
      <c r="Q149" s="93" t="str">
        <f t="shared" si="24"/>
        <v/>
      </c>
      <c r="S149" s="2"/>
      <c r="T149" t="str">
        <f t="shared" si="25"/>
        <v/>
      </c>
      <c r="U149" t="str">
        <f t="shared" si="26"/>
        <v/>
      </c>
      <c r="V149" t="str">
        <f t="shared" si="27"/>
        <v/>
      </c>
      <c r="W149" t="str">
        <f t="shared" si="28"/>
        <v/>
      </c>
    </row>
    <row r="150" spans="1:23" x14ac:dyDescent="0.15">
      <c r="A150" s="36">
        <f t="shared" si="29"/>
        <v>142</v>
      </c>
      <c r="B150" s="46"/>
      <c r="C150" s="51"/>
      <c r="D150" s="45"/>
      <c r="E150" s="164"/>
      <c r="F150" s="67" t="str">
        <f>IF(B150="","",VLOOKUP(B150,中学校名!$B$3:$D$120,2,TRUE))</f>
        <v/>
      </c>
      <c r="G150" s="146" t="str">
        <f t="shared" si="30"/>
        <v/>
      </c>
      <c r="H150" s="40"/>
      <c r="I150" s="40"/>
      <c r="J150" s="40"/>
      <c r="K150" s="40"/>
      <c r="L150" s="40"/>
      <c r="M150" s="40"/>
      <c r="N150" s="40"/>
      <c r="O150" s="40"/>
      <c r="Q150" s="93" t="str">
        <f t="shared" si="24"/>
        <v/>
      </c>
      <c r="S150" s="2"/>
      <c r="T150" t="str">
        <f t="shared" si="25"/>
        <v/>
      </c>
      <c r="U150" t="str">
        <f t="shared" si="26"/>
        <v/>
      </c>
      <c r="V150" t="str">
        <f t="shared" si="27"/>
        <v/>
      </c>
      <c r="W150" t="str">
        <f t="shared" si="28"/>
        <v/>
      </c>
    </row>
    <row r="151" spans="1:23" x14ac:dyDescent="0.15">
      <c r="A151" s="36">
        <f t="shared" si="29"/>
        <v>143</v>
      </c>
      <c r="B151" s="46"/>
      <c r="C151" s="51"/>
      <c r="D151" s="45"/>
      <c r="E151" s="164"/>
      <c r="F151" s="67" t="str">
        <f>IF(B151="","",VLOOKUP(B151,中学校名!$B$3:$D$120,2,TRUE))</f>
        <v/>
      </c>
      <c r="G151" s="146" t="str">
        <f t="shared" si="30"/>
        <v/>
      </c>
      <c r="H151" s="40"/>
      <c r="I151" s="40"/>
      <c r="J151" s="40"/>
      <c r="K151" s="40"/>
      <c r="L151" s="40"/>
      <c r="M151" s="40"/>
      <c r="N151" s="40"/>
      <c r="O151" s="40"/>
      <c r="Q151" s="93" t="str">
        <f t="shared" si="24"/>
        <v/>
      </c>
      <c r="S151" s="2"/>
      <c r="T151" t="str">
        <f t="shared" si="25"/>
        <v/>
      </c>
      <c r="U151" t="str">
        <f t="shared" si="26"/>
        <v/>
      </c>
      <c r="V151" t="str">
        <f t="shared" si="27"/>
        <v/>
      </c>
      <c r="W151" t="str">
        <f t="shared" si="28"/>
        <v/>
      </c>
    </row>
    <row r="152" spans="1:23" x14ac:dyDescent="0.15">
      <c r="A152" s="36">
        <f t="shared" si="29"/>
        <v>144</v>
      </c>
      <c r="B152" s="46"/>
      <c r="C152" s="51"/>
      <c r="D152" s="45"/>
      <c r="E152" s="164"/>
      <c r="F152" s="67" t="str">
        <f>IF(B152="","",VLOOKUP(B152,中学校名!$B$3:$D$120,2,TRUE))</f>
        <v/>
      </c>
      <c r="G152" s="146" t="str">
        <f t="shared" si="30"/>
        <v/>
      </c>
      <c r="H152" s="40"/>
      <c r="I152" s="40"/>
      <c r="J152" s="40"/>
      <c r="K152" s="40"/>
      <c r="L152" s="40"/>
      <c r="M152" s="40"/>
      <c r="N152" s="40"/>
      <c r="O152" s="40"/>
      <c r="Q152" s="93" t="str">
        <f t="shared" si="24"/>
        <v/>
      </c>
      <c r="S152" s="2"/>
      <c r="T152" t="str">
        <f t="shared" si="25"/>
        <v/>
      </c>
      <c r="U152" t="str">
        <f t="shared" si="26"/>
        <v/>
      </c>
      <c r="V152" t="str">
        <f t="shared" si="27"/>
        <v/>
      </c>
      <c r="W152" t="str">
        <f t="shared" si="28"/>
        <v/>
      </c>
    </row>
    <row r="153" spans="1:23" x14ac:dyDescent="0.15">
      <c r="A153" s="36">
        <f t="shared" si="29"/>
        <v>145</v>
      </c>
      <c r="B153" s="46"/>
      <c r="C153" s="51"/>
      <c r="D153" s="45"/>
      <c r="E153" s="164"/>
      <c r="F153" s="67" t="str">
        <f>IF(B153="","",VLOOKUP(B153,中学校名!$B$3:$D$120,2,TRUE))</f>
        <v/>
      </c>
      <c r="G153" s="146" t="str">
        <f t="shared" si="30"/>
        <v/>
      </c>
      <c r="H153" s="40"/>
      <c r="I153" s="40"/>
      <c r="J153" s="40"/>
      <c r="K153" s="40"/>
      <c r="L153" s="40"/>
      <c r="M153" s="40"/>
      <c r="N153" s="40"/>
      <c r="O153" s="40"/>
      <c r="Q153" s="93" t="str">
        <f t="shared" si="24"/>
        <v/>
      </c>
      <c r="S153" s="2"/>
      <c r="T153" t="str">
        <f t="shared" si="25"/>
        <v/>
      </c>
      <c r="U153" t="str">
        <f t="shared" si="26"/>
        <v/>
      </c>
      <c r="V153" t="str">
        <f t="shared" si="27"/>
        <v/>
      </c>
      <c r="W153" t="str">
        <f t="shared" si="28"/>
        <v/>
      </c>
    </row>
    <row r="154" spans="1:23" x14ac:dyDescent="0.15">
      <c r="A154" s="36">
        <f t="shared" si="29"/>
        <v>146</v>
      </c>
      <c r="B154" s="46"/>
      <c r="C154" s="51"/>
      <c r="D154" s="45"/>
      <c r="E154" s="164"/>
      <c r="F154" s="67" t="str">
        <f>IF(B154="","",VLOOKUP(B154,中学校名!$B$3:$D$120,2,TRUE))</f>
        <v/>
      </c>
      <c r="G154" s="146" t="str">
        <f t="shared" si="30"/>
        <v/>
      </c>
      <c r="H154" s="40"/>
      <c r="I154" s="40"/>
      <c r="J154" s="40"/>
      <c r="K154" s="40"/>
      <c r="L154" s="40"/>
      <c r="M154" s="40"/>
      <c r="N154" s="40"/>
      <c r="O154" s="40"/>
      <c r="Q154" s="93" t="str">
        <f t="shared" si="24"/>
        <v/>
      </c>
      <c r="S154" s="2"/>
      <c r="T154" t="str">
        <f t="shared" si="25"/>
        <v/>
      </c>
      <c r="U154" t="str">
        <f t="shared" si="26"/>
        <v/>
      </c>
      <c r="V154" t="str">
        <f t="shared" si="27"/>
        <v/>
      </c>
      <c r="W154" t="str">
        <f t="shared" si="28"/>
        <v/>
      </c>
    </row>
    <row r="155" spans="1:23" x14ac:dyDescent="0.15">
      <c r="A155" s="36">
        <f t="shared" si="29"/>
        <v>147</v>
      </c>
      <c r="B155" s="46"/>
      <c r="C155" s="51"/>
      <c r="D155" s="45"/>
      <c r="E155" s="164"/>
      <c r="F155" s="67" t="str">
        <f>IF(B155="","",VLOOKUP(B155,中学校名!$B$3:$D$120,2,TRUE))</f>
        <v/>
      </c>
      <c r="G155" s="146" t="str">
        <f t="shared" si="30"/>
        <v/>
      </c>
      <c r="H155" s="40"/>
      <c r="I155" s="40"/>
      <c r="J155" s="40"/>
      <c r="K155" s="40"/>
      <c r="L155" s="40"/>
      <c r="M155" s="40"/>
      <c r="N155" s="40"/>
      <c r="O155" s="40"/>
      <c r="Q155" s="93" t="str">
        <f t="shared" si="24"/>
        <v/>
      </c>
      <c r="S155" s="2"/>
      <c r="T155" t="str">
        <f t="shared" si="25"/>
        <v/>
      </c>
      <c r="U155" t="str">
        <f t="shared" si="26"/>
        <v/>
      </c>
      <c r="V155" t="str">
        <f t="shared" si="27"/>
        <v/>
      </c>
      <c r="W155" t="str">
        <f t="shared" si="28"/>
        <v/>
      </c>
    </row>
    <row r="156" spans="1:23" x14ac:dyDescent="0.15">
      <c r="A156" s="36">
        <f t="shared" si="29"/>
        <v>148</v>
      </c>
      <c r="B156" s="46"/>
      <c r="C156" s="51"/>
      <c r="D156" s="45"/>
      <c r="E156" s="164"/>
      <c r="F156" s="67" t="str">
        <f>IF(B156="","",VLOOKUP(B156,中学校名!$B$3:$D$120,2,TRUE))</f>
        <v/>
      </c>
      <c r="G156" s="146" t="str">
        <f t="shared" si="30"/>
        <v/>
      </c>
      <c r="H156" s="40"/>
      <c r="I156" s="40"/>
      <c r="J156" s="40"/>
      <c r="K156" s="40"/>
      <c r="L156" s="40"/>
      <c r="M156" s="40"/>
      <c r="N156" s="40"/>
      <c r="O156" s="40"/>
      <c r="Q156" s="93" t="str">
        <f t="shared" si="24"/>
        <v/>
      </c>
      <c r="S156" s="2"/>
      <c r="T156" t="str">
        <f t="shared" si="25"/>
        <v/>
      </c>
      <c r="U156" t="str">
        <f t="shared" si="26"/>
        <v/>
      </c>
      <c r="V156" t="str">
        <f t="shared" si="27"/>
        <v/>
      </c>
      <c r="W156" t="str">
        <f t="shared" si="28"/>
        <v/>
      </c>
    </row>
    <row r="157" spans="1:23" x14ac:dyDescent="0.15">
      <c r="A157" s="36">
        <f t="shared" si="29"/>
        <v>149</v>
      </c>
      <c r="B157" s="46"/>
      <c r="C157" s="51"/>
      <c r="D157" s="45"/>
      <c r="E157" s="164"/>
      <c r="F157" s="67" t="str">
        <f>IF(B157="","",VLOOKUP(B157,中学校名!$B$3:$D$120,2,TRUE))</f>
        <v/>
      </c>
      <c r="G157" s="146" t="str">
        <f t="shared" si="30"/>
        <v/>
      </c>
      <c r="H157" s="40"/>
      <c r="I157" s="40"/>
      <c r="J157" s="40"/>
      <c r="K157" s="40"/>
      <c r="L157" s="40"/>
      <c r="M157" s="40"/>
      <c r="N157" s="40"/>
      <c r="O157" s="40"/>
      <c r="Q157" s="93" t="str">
        <f t="shared" si="24"/>
        <v/>
      </c>
      <c r="S157" s="2"/>
      <c r="T157" t="str">
        <f t="shared" si="25"/>
        <v/>
      </c>
      <c r="U157" t="str">
        <f t="shared" si="26"/>
        <v/>
      </c>
      <c r="V157" t="str">
        <f t="shared" si="27"/>
        <v/>
      </c>
      <c r="W157" t="str">
        <f t="shared" si="28"/>
        <v/>
      </c>
    </row>
    <row r="158" spans="1:23" x14ac:dyDescent="0.15">
      <c r="A158" s="36">
        <f t="shared" si="29"/>
        <v>150</v>
      </c>
      <c r="B158" s="49"/>
      <c r="C158" s="52"/>
      <c r="D158" s="47"/>
      <c r="E158" s="165"/>
      <c r="F158" s="68" t="str">
        <f>IF(B158="","",VLOOKUP(B158,中学校名!$B$3:$D$120,2,TRUE))</f>
        <v/>
      </c>
      <c r="G158" s="149" t="str">
        <f t="shared" si="30"/>
        <v/>
      </c>
      <c r="H158" s="40"/>
      <c r="I158" s="64"/>
      <c r="J158" s="64"/>
      <c r="K158" s="64"/>
      <c r="L158" s="64"/>
      <c r="M158" s="64"/>
      <c r="N158" s="64"/>
      <c r="O158" s="64"/>
      <c r="Q158" s="93" t="str">
        <f t="shared" si="24"/>
        <v/>
      </c>
      <c r="S158" s="2"/>
      <c r="T158" t="str">
        <f t="shared" si="25"/>
        <v/>
      </c>
      <c r="U158" t="str">
        <f t="shared" si="26"/>
        <v/>
      </c>
      <c r="V158" t="str">
        <f t="shared" si="27"/>
        <v/>
      </c>
      <c r="W158" t="str">
        <f t="shared" si="28"/>
        <v/>
      </c>
    </row>
    <row r="159" spans="1:23" x14ac:dyDescent="0.15">
      <c r="A159" s="36">
        <f t="shared" si="29"/>
        <v>151</v>
      </c>
      <c r="B159" s="56"/>
      <c r="C159" s="57"/>
      <c r="D159" s="58"/>
      <c r="E159" s="166"/>
      <c r="F159" s="70" t="str">
        <f>IF(B159="","",VLOOKUP(B159,中学校名!$B$3:$D$120,2,TRUE))</f>
        <v/>
      </c>
      <c r="G159" s="148" t="str">
        <f t="shared" si="30"/>
        <v/>
      </c>
      <c r="H159" s="37"/>
      <c r="I159" s="62"/>
      <c r="J159" s="62"/>
      <c r="K159" s="62"/>
      <c r="L159" s="62"/>
      <c r="M159" s="62"/>
      <c r="N159" s="62"/>
      <c r="O159" s="62"/>
      <c r="Q159" s="93" t="str">
        <f t="shared" si="24"/>
        <v/>
      </c>
      <c r="S159" s="2"/>
      <c r="T159" t="str">
        <f t="shared" si="25"/>
        <v/>
      </c>
      <c r="U159" t="str">
        <f t="shared" si="26"/>
        <v/>
      </c>
      <c r="V159" t="str">
        <f t="shared" si="27"/>
        <v/>
      </c>
      <c r="W159" t="str">
        <f t="shared" si="28"/>
        <v/>
      </c>
    </row>
    <row r="160" spans="1:23" x14ac:dyDescent="0.15">
      <c r="A160" s="36">
        <f t="shared" si="29"/>
        <v>152</v>
      </c>
      <c r="B160" s="46"/>
      <c r="C160" s="51"/>
      <c r="D160" s="45"/>
      <c r="E160" s="164"/>
      <c r="F160" s="67" t="str">
        <f>IF(B160="","",VLOOKUP(B160,中学校名!$B$3:$D$120,2,TRUE))</f>
        <v/>
      </c>
      <c r="G160" s="146" t="str">
        <f t="shared" si="30"/>
        <v/>
      </c>
      <c r="H160" s="39"/>
      <c r="I160" s="40"/>
      <c r="J160" s="40"/>
      <c r="K160" s="40"/>
      <c r="L160" s="40"/>
      <c r="M160" s="40"/>
      <c r="N160" s="40"/>
      <c r="O160" s="40"/>
      <c r="Q160" s="93" t="str">
        <f t="shared" si="24"/>
        <v/>
      </c>
      <c r="S160" s="2"/>
      <c r="T160" t="str">
        <f t="shared" si="25"/>
        <v/>
      </c>
      <c r="U160" t="str">
        <f t="shared" si="26"/>
        <v/>
      </c>
      <c r="V160" t="str">
        <f t="shared" si="27"/>
        <v/>
      </c>
      <c r="W160" t="str">
        <f t="shared" si="28"/>
        <v/>
      </c>
    </row>
    <row r="161" spans="1:23" x14ac:dyDescent="0.15">
      <c r="A161" s="36">
        <f t="shared" si="29"/>
        <v>153</v>
      </c>
      <c r="B161" s="46"/>
      <c r="C161" s="51"/>
      <c r="D161" s="45"/>
      <c r="E161" s="164"/>
      <c r="F161" s="67" t="str">
        <f>IF(B161="","",VLOOKUP(B161,中学校名!$B$3:$D$120,2,TRUE))</f>
        <v/>
      </c>
      <c r="G161" s="146" t="str">
        <f t="shared" si="30"/>
        <v/>
      </c>
      <c r="H161" s="39"/>
      <c r="I161" s="40"/>
      <c r="J161" s="40"/>
      <c r="K161" s="40"/>
      <c r="L161" s="40"/>
      <c r="M161" s="40"/>
      <c r="N161" s="40"/>
      <c r="O161" s="40"/>
      <c r="Q161" s="93" t="str">
        <f t="shared" si="24"/>
        <v/>
      </c>
      <c r="S161" s="2"/>
      <c r="T161" t="str">
        <f t="shared" si="25"/>
        <v/>
      </c>
      <c r="U161" t="str">
        <f t="shared" si="26"/>
        <v/>
      </c>
      <c r="V161" t="str">
        <f t="shared" si="27"/>
        <v/>
      </c>
      <c r="W161" t="str">
        <f t="shared" si="28"/>
        <v/>
      </c>
    </row>
    <row r="162" spans="1:23" x14ac:dyDescent="0.15">
      <c r="A162" s="36">
        <f t="shared" si="29"/>
        <v>154</v>
      </c>
      <c r="B162" s="46"/>
      <c r="C162" s="51"/>
      <c r="D162" s="45"/>
      <c r="E162" s="164"/>
      <c r="F162" s="67" t="str">
        <f>IF(B162="","",VLOOKUP(B162,中学校名!$B$3:$D$120,2,TRUE))</f>
        <v/>
      </c>
      <c r="G162" s="146" t="str">
        <f t="shared" si="30"/>
        <v/>
      </c>
      <c r="H162" s="39"/>
      <c r="I162" s="40"/>
      <c r="J162" s="40"/>
      <c r="K162" s="40"/>
      <c r="L162" s="40"/>
      <c r="M162" s="40"/>
      <c r="N162" s="40"/>
      <c r="O162" s="40"/>
      <c r="Q162" s="93" t="str">
        <f t="shared" si="24"/>
        <v/>
      </c>
      <c r="S162" s="2"/>
      <c r="T162" t="str">
        <f t="shared" si="25"/>
        <v/>
      </c>
      <c r="U162" t="str">
        <f t="shared" si="26"/>
        <v/>
      </c>
      <c r="V162" t="str">
        <f t="shared" si="27"/>
        <v/>
      </c>
      <c r="W162" t="str">
        <f t="shared" si="28"/>
        <v/>
      </c>
    </row>
    <row r="163" spans="1:23" x14ac:dyDescent="0.15">
      <c r="A163" s="36">
        <f t="shared" si="29"/>
        <v>155</v>
      </c>
      <c r="B163" s="46"/>
      <c r="C163" s="51"/>
      <c r="D163" s="45"/>
      <c r="E163" s="164"/>
      <c r="F163" s="67" t="str">
        <f>IF(B163="","",VLOOKUP(B163,中学校名!$B$3:$D$120,2,TRUE))</f>
        <v/>
      </c>
      <c r="G163" s="146" t="str">
        <f t="shared" si="30"/>
        <v/>
      </c>
      <c r="H163" s="39"/>
      <c r="I163" s="40"/>
      <c r="J163" s="40"/>
      <c r="K163" s="40"/>
      <c r="L163" s="40"/>
      <c r="M163" s="40"/>
      <c r="N163" s="40"/>
      <c r="O163" s="40"/>
      <c r="Q163" s="93" t="str">
        <f t="shared" si="24"/>
        <v/>
      </c>
      <c r="S163" s="2"/>
      <c r="T163" t="str">
        <f t="shared" si="25"/>
        <v/>
      </c>
      <c r="U163" t="str">
        <f t="shared" si="26"/>
        <v/>
      </c>
      <c r="V163" t="str">
        <f t="shared" si="27"/>
        <v/>
      </c>
      <c r="W163" t="str">
        <f t="shared" si="28"/>
        <v/>
      </c>
    </row>
    <row r="164" spans="1:23" x14ac:dyDescent="0.15">
      <c r="A164" s="36">
        <f t="shared" si="29"/>
        <v>156</v>
      </c>
      <c r="B164" s="46"/>
      <c r="C164" s="51"/>
      <c r="D164" s="45"/>
      <c r="E164" s="164"/>
      <c r="F164" s="67" t="str">
        <f>IF(B164="","",VLOOKUP(B164,中学校名!$B$3:$D$120,2,TRUE))</f>
        <v/>
      </c>
      <c r="G164" s="146" t="str">
        <f t="shared" si="30"/>
        <v/>
      </c>
      <c r="H164" s="39"/>
      <c r="I164" s="40"/>
      <c r="J164" s="40"/>
      <c r="K164" s="40"/>
      <c r="L164" s="40"/>
      <c r="M164" s="40"/>
      <c r="N164" s="40"/>
      <c r="O164" s="40"/>
      <c r="Q164" s="93" t="str">
        <f t="shared" si="24"/>
        <v/>
      </c>
      <c r="S164" s="2"/>
      <c r="T164" t="str">
        <f t="shared" si="25"/>
        <v/>
      </c>
      <c r="U164" t="str">
        <f t="shared" si="26"/>
        <v/>
      </c>
      <c r="V164" t="str">
        <f t="shared" si="27"/>
        <v/>
      </c>
      <c r="W164" t="str">
        <f t="shared" si="28"/>
        <v/>
      </c>
    </row>
    <row r="165" spans="1:23" x14ac:dyDescent="0.15">
      <c r="A165" s="36">
        <f t="shared" si="29"/>
        <v>157</v>
      </c>
      <c r="B165" s="46"/>
      <c r="C165" s="51"/>
      <c r="D165" s="45"/>
      <c r="E165" s="164"/>
      <c r="F165" s="67" t="str">
        <f>IF(B165="","",VLOOKUP(B165,中学校名!$B$3:$D$120,2,TRUE))</f>
        <v/>
      </c>
      <c r="G165" s="146" t="str">
        <f t="shared" si="30"/>
        <v/>
      </c>
      <c r="H165" s="39"/>
      <c r="I165" s="40"/>
      <c r="J165" s="40"/>
      <c r="K165" s="40"/>
      <c r="L165" s="40"/>
      <c r="M165" s="40"/>
      <c r="N165" s="40"/>
      <c r="O165" s="40"/>
      <c r="Q165" s="93" t="str">
        <f t="shared" si="24"/>
        <v/>
      </c>
      <c r="S165" s="2"/>
      <c r="T165" t="str">
        <f t="shared" si="25"/>
        <v/>
      </c>
      <c r="U165" t="str">
        <f t="shared" si="26"/>
        <v/>
      </c>
      <c r="V165" t="str">
        <f t="shared" si="27"/>
        <v/>
      </c>
      <c r="W165" t="str">
        <f t="shared" si="28"/>
        <v/>
      </c>
    </row>
    <row r="166" spans="1:23" x14ac:dyDescent="0.15">
      <c r="A166" s="36">
        <f t="shared" si="29"/>
        <v>158</v>
      </c>
      <c r="B166" s="46"/>
      <c r="C166" s="51"/>
      <c r="D166" s="45"/>
      <c r="E166" s="164"/>
      <c r="F166" s="67" t="str">
        <f>IF(B166="","",VLOOKUP(B166,中学校名!$B$3:$D$120,2,TRUE))</f>
        <v/>
      </c>
      <c r="G166" s="146" t="str">
        <f t="shared" si="30"/>
        <v/>
      </c>
      <c r="H166" s="39"/>
      <c r="I166" s="40"/>
      <c r="J166" s="40"/>
      <c r="K166" s="40"/>
      <c r="L166" s="40"/>
      <c r="M166" s="40"/>
      <c r="N166" s="40"/>
      <c r="O166" s="40"/>
      <c r="Q166" s="93" t="str">
        <f t="shared" si="24"/>
        <v/>
      </c>
      <c r="S166" s="2"/>
      <c r="T166" t="str">
        <f t="shared" si="25"/>
        <v/>
      </c>
      <c r="U166" t="str">
        <f t="shared" si="26"/>
        <v/>
      </c>
      <c r="V166" t="str">
        <f t="shared" si="27"/>
        <v/>
      </c>
      <c r="W166" t="str">
        <f t="shared" si="28"/>
        <v/>
      </c>
    </row>
    <row r="167" spans="1:23" x14ac:dyDescent="0.15">
      <c r="A167" s="36">
        <f t="shared" si="29"/>
        <v>159</v>
      </c>
      <c r="B167" s="46"/>
      <c r="C167" s="51"/>
      <c r="D167" s="45"/>
      <c r="E167" s="164"/>
      <c r="F167" s="67" t="str">
        <f>IF(B167="","",VLOOKUP(B167,中学校名!$B$3:$D$120,2,TRUE))</f>
        <v/>
      </c>
      <c r="G167" s="146" t="str">
        <f t="shared" si="30"/>
        <v/>
      </c>
      <c r="H167" s="39"/>
      <c r="I167" s="40"/>
      <c r="J167" s="40"/>
      <c r="K167" s="40"/>
      <c r="L167" s="40"/>
      <c r="M167" s="40"/>
      <c r="N167" s="40"/>
      <c r="O167" s="40"/>
      <c r="Q167" s="93" t="str">
        <f t="shared" si="24"/>
        <v/>
      </c>
      <c r="S167" s="2"/>
      <c r="T167" t="str">
        <f t="shared" si="25"/>
        <v/>
      </c>
      <c r="U167" t="str">
        <f t="shared" si="26"/>
        <v/>
      </c>
      <c r="V167" t="str">
        <f t="shared" si="27"/>
        <v/>
      </c>
      <c r="W167" t="str">
        <f t="shared" si="28"/>
        <v/>
      </c>
    </row>
    <row r="168" spans="1:23" x14ac:dyDescent="0.15">
      <c r="A168" s="36">
        <f t="shared" si="29"/>
        <v>160</v>
      </c>
      <c r="B168" s="53"/>
      <c r="C168" s="54"/>
      <c r="D168" s="55"/>
      <c r="E168" s="167"/>
      <c r="F168" s="69" t="str">
        <f>IF(B168="","",VLOOKUP(B168,中学校名!$B$3:$D$120,2,TRUE))</f>
        <v/>
      </c>
      <c r="G168" s="147" t="str">
        <f t="shared" si="30"/>
        <v/>
      </c>
      <c r="H168" s="63"/>
      <c r="I168" s="60"/>
      <c r="J168" s="60"/>
      <c r="K168" s="60"/>
      <c r="L168" s="60"/>
      <c r="M168" s="60"/>
      <c r="N168" s="60"/>
      <c r="O168" s="60"/>
      <c r="Q168" s="93" t="str">
        <f t="shared" si="24"/>
        <v/>
      </c>
      <c r="S168" s="2"/>
      <c r="T168" t="str">
        <f t="shared" si="25"/>
        <v/>
      </c>
      <c r="U168" t="str">
        <f t="shared" si="26"/>
        <v/>
      </c>
      <c r="V168" t="str">
        <f t="shared" si="27"/>
        <v/>
      </c>
      <c r="W168" t="str">
        <f t="shared" si="28"/>
        <v/>
      </c>
    </row>
    <row r="169" spans="1:23" x14ac:dyDescent="0.15">
      <c r="A169" s="36">
        <f t="shared" si="29"/>
        <v>161</v>
      </c>
      <c r="B169" s="48"/>
      <c r="C169" s="50"/>
      <c r="D169" s="44"/>
      <c r="E169" s="163"/>
      <c r="F169" s="66" t="str">
        <f>IF(B169="","",VLOOKUP(B169,中学校名!$B$3:$D$120,2,TRUE))</f>
        <v/>
      </c>
      <c r="G169" s="145" t="str">
        <f t="shared" si="30"/>
        <v/>
      </c>
      <c r="H169" s="40"/>
      <c r="I169" s="38"/>
      <c r="J169" s="38"/>
      <c r="K169" s="38"/>
      <c r="L169" s="38"/>
      <c r="M169" s="38"/>
      <c r="N169" s="38"/>
      <c r="O169" s="38"/>
      <c r="Q169" s="93" t="str">
        <f t="shared" si="24"/>
        <v/>
      </c>
      <c r="S169" s="2"/>
      <c r="T169" t="str">
        <f t="shared" si="25"/>
        <v/>
      </c>
      <c r="U169" t="str">
        <f t="shared" si="26"/>
        <v/>
      </c>
      <c r="V169" t="str">
        <f t="shared" si="27"/>
        <v/>
      </c>
      <c r="W169" t="str">
        <f t="shared" si="28"/>
        <v/>
      </c>
    </row>
    <row r="170" spans="1:23" x14ac:dyDescent="0.15">
      <c r="A170" s="36">
        <f t="shared" ref="A170:A201" si="31">IF(COUNTIF($C$9:$C$208,C170)&gt;=2,$A$221,A169+1)</f>
        <v>162</v>
      </c>
      <c r="B170" s="46"/>
      <c r="C170" s="51"/>
      <c r="D170" s="45"/>
      <c r="E170" s="164"/>
      <c r="F170" s="67" t="str">
        <f>IF(B170="","",VLOOKUP(B170,中学校名!$B$3:$D$120,2,TRUE))</f>
        <v/>
      </c>
      <c r="G170" s="146" t="str">
        <f t="shared" si="30"/>
        <v/>
      </c>
      <c r="H170" s="40"/>
      <c r="I170" s="40"/>
      <c r="J170" s="40"/>
      <c r="K170" s="40"/>
      <c r="L170" s="40"/>
      <c r="M170" s="40"/>
      <c r="N170" s="40"/>
      <c r="O170" s="40"/>
      <c r="Q170" s="93" t="str">
        <f t="shared" si="24"/>
        <v/>
      </c>
      <c r="S170" s="2"/>
      <c r="T170" t="str">
        <f t="shared" si="25"/>
        <v/>
      </c>
      <c r="U170" t="str">
        <f t="shared" si="26"/>
        <v/>
      </c>
      <c r="V170" t="str">
        <f t="shared" si="27"/>
        <v/>
      </c>
      <c r="W170" t="str">
        <f t="shared" si="28"/>
        <v/>
      </c>
    </row>
    <row r="171" spans="1:23" x14ac:dyDescent="0.15">
      <c r="A171" s="36">
        <f t="shared" si="31"/>
        <v>163</v>
      </c>
      <c r="B171" s="46"/>
      <c r="C171" s="51"/>
      <c r="D171" s="45"/>
      <c r="E171" s="164"/>
      <c r="F171" s="67" t="str">
        <f>IF(B171="","",VLOOKUP(B171,中学校名!$B$3:$D$120,2,TRUE))</f>
        <v/>
      </c>
      <c r="G171" s="146" t="str">
        <f t="shared" si="30"/>
        <v/>
      </c>
      <c r="H171" s="40"/>
      <c r="I171" s="40"/>
      <c r="J171" s="40"/>
      <c r="K171" s="40"/>
      <c r="L171" s="40"/>
      <c r="M171" s="40"/>
      <c r="N171" s="40"/>
      <c r="O171" s="40"/>
      <c r="Q171" s="93" t="str">
        <f t="shared" si="24"/>
        <v/>
      </c>
      <c r="S171" s="2"/>
      <c r="T171" t="str">
        <f t="shared" si="25"/>
        <v/>
      </c>
      <c r="U171" t="str">
        <f t="shared" si="26"/>
        <v/>
      </c>
      <c r="V171" t="str">
        <f t="shared" si="27"/>
        <v/>
      </c>
      <c r="W171" t="str">
        <f t="shared" si="28"/>
        <v/>
      </c>
    </row>
    <row r="172" spans="1:23" x14ac:dyDescent="0.15">
      <c r="A172" s="36">
        <f t="shared" si="31"/>
        <v>164</v>
      </c>
      <c r="B172" s="46"/>
      <c r="C172" s="51"/>
      <c r="D172" s="45"/>
      <c r="E172" s="164"/>
      <c r="F172" s="67" t="str">
        <f>IF(B172="","",VLOOKUP(B172,中学校名!$B$3:$D$120,2,TRUE))</f>
        <v/>
      </c>
      <c r="G172" s="146" t="str">
        <f t="shared" si="30"/>
        <v/>
      </c>
      <c r="H172" s="40"/>
      <c r="I172" s="40"/>
      <c r="J172" s="40"/>
      <c r="K172" s="40"/>
      <c r="L172" s="40"/>
      <c r="M172" s="40"/>
      <c r="N172" s="40"/>
      <c r="O172" s="40"/>
      <c r="Q172" s="93" t="str">
        <f t="shared" si="24"/>
        <v/>
      </c>
      <c r="S172" s="2"/>
      <c r="T172" t="str">
        <f t="shared" si="25"/>
        <v/>
      </c>
      <c r="U172" t="str">
        <f t="shared" si="26"/>
        <v/>
      </c>
      <c r="V172" t="str">
        <f t="shared" si="27"/>
        <v/>
      </c>
      <c r="W172" t="str">
        <f t="shared" si="28"/>
        <v/>
      </c>
    </row>
    <row r="173" spans="1:23" x14ac:dyDescent="0.15">
      <c r="A173" s="36">
        <f t="shared" si="31"/>
        <v>165</v>
      </c>
      <c r="B173" s="46"/>
      <c r="C173" s="51"/>
      <c r="D173" s="45"/>
      <c r="E173" s="164"/>
      <c r="F173" s="67" t="str">
        <f>IF(B173="","",VLOOKUP(B173,中学校名!$B$3:$D$120,2,TRUE))</f>
        <v/>
      </c>
      <c r="G173" s="146" t="str">
        <f t="shared" si="30"/>
        <v/>
      </c>
      <c r="H173" s="40"/>
      <c r="I173" s="40"/>
      <c r="J173" s="40"/>
      <c r="K173" s="40"/>
      <c r="L173" s="40"/>
      <c r="M173" s="40"/>
      <c r="N173" s="40"/>
      <c r="O173" s="40"/>
      <c r="Q173" s="93" t="str">
        <f t="shared" si="24"/>
        <v/>
      </c>
      <c r="S173" s="2"/>
      <c r="T173" t="str">
        <f t="shared" si="25"/>
        <v/>
      </c>
      <c r="U173" t="str">
        <f t="shared" si="26"/>
        <v/>
      </c>
      <c r="V173" t="str">
        <f t="shared" si="27"/>
        <v/>
      </c>
      <c r="W173" t="str">
        <f t="shared" si="28"/>
        <v/>
      </c>
    </row>
    <row r="174" spans="1:23" x14ac:dyDescent="0.15">
      <c r="A174" s="36">
        <f t="shared" si="31"/>
        <v>166</v>
      </c>
      <c r="B174" s="46"/>
      <c r="C174" s="51"/>
      <c r="D174" s="45"/>
      <c r="E174" s="164"/>
      <c r="F174" s="67" t="str">
        <f>IF(B174="","",VLOOKUP(B174,中学校名!$B$3:$D$120,2,TRUE))</f>
        <v/>
      </c>
      <c r="G174" s="146" t="str">
        <f t="shared" si="30"/>
        <v/>
      </c>
      <c r="H174" s="40"/>
      <c r="I174" s="40"/>
      <c r="J174" s="40"/>
      <c r="K174" s="40"/>
      <c r="L174" s="40"/>
      <c r="M174" s="40"/>
      <c r="N174" s="40"/>
      <c r="O174" s="40"/>
      <c r="Q174" s="93" t="str">
        <f t="shared" si="24"/>
        <v/>
      </c>
      <c r="S174" s="2"/>
      <c r="T174" t="str">
        <f t="shared" si="25"/>
        <v/>
      </c>
      <c r="U174" t="str">
        <f t="shared" si="26"/>
        <v/>
      </c>
      <c r="V174" t="str">
        <f t="shared" si="27"/>
        <v/>
      </c>
      <c r="W174" t="str">
        <f t="shared" si="28"/>
        <v/>
      </c>
    </row>
    <row r="175" spans="1:23" x14ac:dyDescent="0.15">
      <c r="A175" s="36">
        <f t="shared" si="31"/>
        <v>167</v>
      </c>
      <c r="B175" s="46"/>
      <c r="C175" s="51"/>
      <c r="D175" s="45"/>
      <c r="E175" s="164"/>
      <c r="F175" s="67" t="str">
        <f>IF(B175="","",VLOOKUP(B175,中学校名!$B$3:$D$120,2,TRUE))</f>
        <v/>
      </c>
      <c r="G175" s="146" t="str">
        <f t="shared" si="30"/>
        <v/>
      </c>
      <c r="H175" s="40"/>
      <c r="I175" s="40"/>
      <c r="J175" s="40"/>
      <c r="K175" s="40"/>
      <c r="L175" s="40"/>
      <c r="M175" s="40"/>
      <c r="N175" s="40"/>
      <c r="O175" s="40"/>
      <c r="Q175" s="93" t="str">
        <f t="shared" si="24"/>
        <v/>
      </c>
      <c r="S175" s="2"/>
      <c r="T175" t="str">
        <f t="shared" si="25"/>
        <v/>
      </c>
      <c r="U175" t="str">
        <f t="shared" si="26"/>
        <v/>
      </c>
      <c r="V175" t="str">
        <f t="shared" si="27"/>
        <v/>
      </c>
      <c r="W175" t="str">
        <f t="shared" si="28"/>
        <v/>
      </c>
    </row>
    <row r="176" spans="1:23" x14ac:dyDescent="0.15">
      <c r="A176" s="36">
        <f t="shared" si="31"/>
        <v>168</v>
      </c>
      <c r="B176" s="46"/>
      <c r="C176" s="51"/>
      <c r="D176" s="45"/>
      <c r="E176" s="164"/>
      <c r="F176" s="67" t="str">
        <f>IF(B176="","",VLOOKUP(B176,中学校名!$B$3:$D$120,2,TRUE))</f>
        <v/>
      </c>
      <c r="G176" s="146" t="str">
        <f t="shared" si="30"/>
        <v/>
      </c>
      <c r="H176" s="40"/>
      <c r="I176" s="40"/>
      <c r="J176" s="40"/>
      <c r="K176" s="40"/>
      <c r="L176" s="40"/>
      <c r="M176" s="40"/>
      <c r="N176" s="40"/>
      <c r="O176" s="40"/>
      <c r="Q176" s="93" t="str">
        <f t="shared" si="24"/>
        <v/>
      </c>
      <c r="S176" s="2"/>
      <c r="T176" t="str">
        <f t="shared" si="25"/>
        <v/>
      </c>
      <c r="U176" t="str">
        <f t="shared" si="26"/>
        <v/>
      </c>
      <c r="V176" t="str">
        <f t="shared" si="27"/>
        <v/>
      </c>
      <c r="W176" t="str">
        <f t="shared" si="28"/>
        <v/>
      </c>
    </row>
    <row r="177" spans="1:23" x14ac:dyDescent="0.15">
      <c r="A177" s="36">
        <f t="shared" si="31"/>
        <v>169</v>
      </c>
      <c r="B177" s="46"/>
      <c r="C177" s="51"/>
      <c r="D177" s="45"/>
      <c r="E177" s="164"/>
      <c r="F177" s="67" t="str">
        <f>IF(B177="","",VLOOKUP(B177,中学校名!$B$3:$D$120,2,TRUE))</f>
        <v/>
      </c>
      <c r="G177" s="146" t="str">
        <f t="shared" si="30"/>
        <v/>
      </c>
      <c r="H177" s="40"/>
      <c r="I177" s="40"/>
      <c r="J177" s="40"/>
      <c r="K177" s="40"/>
      <c r="L177" s="40"/>
      <c r="M177" s="40"/>
      <c r="N177" s="40"/>
      <c r="O177" s="40"/>
      <c r="Q177" s="93" t="str">
        <f t="shared" si="24"/>
        <v/>
      </c>
      <c r="S177" s="2"/>
      <c r="T177" t="str">
        <f t="shared" si="25"/>
        <v/>
      </c>
      <c r="U177" t="str">
        <f t="shared" si="26"/>
        <v/>
      </c>
      <c r="V177" t="str">
        <f t="shared" si="27"/>
        <v/>
      </c>
      <c r="W177" t="str">
        <f t="shared" si="28"/>
        <v/>
      </c>
    </row>
    <row r="178" spans="1:23" x14ac:dyDescent="0.15">
      <c r="A178" s="36">
        <f t="shared" si="31"/>
        <v>170</v>
      </c>
      <c r="B178" s="49"/>
      <c r="C178" s="52"/>
      <c r="D178" s="47"/>
      <c r="E178" s="165"/>
      <c r="F178" s="68" t="str">
        <f>IF(B178="","",VLOOKUP(B178,中学校名!$B$3:$D$120,2,TRUE))</f>
        <v/>
      </c>
      <c r="G178" s="149" t="str">
        <f t="shared" si="30"/>
        <v/>
      </c>
      <c r="H178" s="40"/>
      <c r="I178" s="64"/>
      <c r="J178" s="64"/>
      <c r="K178" s="64"/>
      <c r="L178" s="64"/>
      <c r="M178" s="64"/>
      <c r="N178" s="64"/>
      <c r="O178" s="64"/>
      <c r="Q178" s="93" t="str">
        <f t="shared" si="24"/>
        <v/>
      </c>
      <c r="S178" s="2"/>
      <c r="T178" t="str">
        <f t="shared" si="25"/>
        <v/>
      </c>
      <c r="U178" t="str">
        <f t="shared" si="26"/>
        <v/>
      </c>
      <c r="V178" t="str">
        <f t="shared" si="27"/>
        <v/>
      </c>
      <c r="W178" t="str">
        <f t="shared" si="28"/>
        <v/>
      </c>
    </row>
    <row r="179" spans="1:23" x14ac:dyDescent="0.15">
      <c r="A179" s="36">
        <f t="shared" si="31"/>
        <v>171</v>
      </c>
      <c r="B179" s="56"/>
      <c r="C179" s="57"/>
      <c r="D179" s="58"/>
      <c r="E179" s="166"/>
      <c r="F179" s="70" t="str">
        <f>IF(B179="","",VLOOKUP(B179,中学校名!$B$3:$D$120,2,TRUE))</f>
        <v/>
      </c>
      <c r="G179" s="148" t="str">
        <f t="shared" si="30"/>
        <v/>
      </c>
      <c r="H179" s="37"/>
      <c r="I179" s="62"/>
      <c r="J179" s="62"/>
      <c r="K179" s="62"/>
      <c r="L179" s="62"/>
      <c r="M179" s="62"/>
      <c r="N179" s="62"/>
      <c r="O179" s="62"/>
      <c r="Q179" s="93" t="str">
        <f t="shared" si="24"/>
        <v/>
      </c>
      <c r="S179" s="2"/>
      <c r="T179" t="str">
        <f t="shared" si="25"/>
        <v/>
      </c>
      <c r="U179" t="str">
        <f t="shared" si="26"/>
        <v/>
      </c>
      <c r="V179" t="str">
        <f t="shared" si="27"/>
        <v/>
      </c>
      <c r="W179" t="str">
        <f t="shared" si="28"/>
        <v/>
      </c>
    </row>
    <row r="180" spans="1:23" x14ac:dyDescent="0.15">
      <c r="A180" s="36">
        <f t="shared" si="31"/>
        <v>172</v>
      </c>
      <c r="B180" s="46"/>
      <c r="C180" s="51"/>
      <c r="D180" s="45"/>
      <c r="E180" s="164"/>
      <c r="F180" s="67" t="str">
        <f>IF(B180="","",VLOOKUP(B180,中学校名!$B$3:$D$120,2,TRUE))</f>
        <v/>
      </c>
      <c r="G180" s="146" t="str">
        <f t="shared" si="30"/>
        <v/>
      </c>
      <c r="H180" s="39"/>
      <c r="I180" s="40"/>
      <c r="J180" s="40"/>
      <c r="K180" s="40"/>
      <c r="L180" s="40"/>
      <c r="M180" s="40"/>
      <c r="N180" s="40"/>
      <c r="O180" s="40"/>
      <c r="Q180" s="93" t="str">
        <f t="shared" si="24"/>
        <v/>
      </c>
      <c r="S180" s="2"/>
      <c r="T180" t="str">
        <f t="shared" si="25"/>
        <v/>
      </c>
      <c r="U180" t="str">
        <f t="shared" si="26"/>
        <v/>
      </c>
      <c r="V180" t="str">
        <f t="shared" si="27"/>
        <v/>
      </c>
      <c r="W180" t="str">
        <f t="shared" si="28"/>
        <v/>
      </c>
    </row>
    <row r="181" spans="1:23" x14ac:dyDescent="0.15">
      <c r="A181" s="36">
        <f t="shared" si="31"/>
        <v>173</v>
      </c>
      <c r="B181" s="46"/>
      <c r="C181" s="51"/>
      <c r="D181" s="45"/>
      <c r="E181" s="164"/>
      <c r="F181" s="67" t="str">
        <f>IF(B181="","",VLOOKUP(B181,中学校名!$B$3:$D$120,2,TRUE))</f>
        <v/>
      </c>
      <c r="G181" s="146" t="str">
        <f t="shared" si="30"/>
        <v/>
      </c>
      <c r="H181" s="39"/>
      <c r="I181" s="40"/>
      <c r="J181" s="40"/>
      <c r="K181" s="40"/>
      <c r="L181" s="40"/>
      <c r="M181" s="40"/>
      <c r="N181" s="40"/>
      <c r="O181" s="40"/>
      <c r="Q181" s="93" t="str">
        <f t="shared" si="24"/>
        <v/>
      </c>
      <c r="S181" s="2"/>
      <c r="T181" t="str">
        <f t="shared" si="25"/>
        <v/>
      </c>
      <c r="U181" t="str">
        <f t="shared" si="26"/>
        <v/>
      </c>
      <c r="V181" t="str">
        <f t="shared" si="27"/>
        <v/>
      </c>
      <c r="W181" t="str">
        <f t="shared" si="28"/>
        <v/>
      </c>
    </row>
    <row r="182" spans="1:23" x14ac:dyDescent="0.15">
      <c r="A182" s="36">
        <f t="shared" si="31"/>
        <v>174</v>
      </c>
      <c r="B182" s="46"/>
      <c r="C182" s="51"/>
      <c r="D182" s="45"/>
      <c r="E182" s="164"/>
      <c r="F182" s="67" t="str">
        <f>IF(B182="","",VLOOKUP(B182,中学校名!$B$3:$D$120,2,TRUE))</f>
        <v/>
      </c>
      <c r="G182" s="146" t="str">
        <f t="shared" si="30"/>
        <v/>
      </c>
      <c r="H182" s="39"/>
      <c r="I182" s="40"/>
      <c r="J182" s="40"/>
      <c r="K182" s="40"/>
      <c r="L182" s="40"/>
      <c r="M182" s="40"/>
      <c r="N182" s="40"/>
      <c r="O182" s="40"/>
      <c r="Q182" s="93" t="str">
        <f t="shared" si="24"/>
        <v/>
      </c>
      <c r="S182" s="2"/>
      <c r="T182" t="str">
        <f t="shared" si="25"/>
        <v/>
      </c>
      <c r="U182" t="str">
        <f t="shared" si="26"/>
        <v/>
      </c>
      <c r="V182" t="str">
        <f t="shared" si="27"/>
        <v/>
      </c>
      <c r="W182" t="str">
        <f t="shared" si="28"/>
        <v/>
      </c>
    </row>
    <row r="183" spans="1:23" x14ac:dyDescent="0.15">
      <c r="A183" s="36">
        <f t="shared" si="31"/>
        <v>175</v>
      </c>
      <c r="B183" s="46"/>
      <c r="C183" s="51"/>
      <c r="D183" s="45"/>
      <c r="E183" s="164"/>
      <c r="F183" s="67" t="str">
        <f>IF(B183="","",VLOOKUP(B183,中学校名!$B$3:$D$120,2,TRUE))</f>
        <v/>
      </c>
      <c r="G183" s="146" t="str">
        <f t="shared" si="30"/>
        <v/>
      </c>
      <c r="H183" s="39"/>
      <c r="I183" s="40"/>
      <c r="J183" s="40"/>
      <c r="K183" s="40"/>
      <c r="L183" s="40"/>
      <c r="M183" s="40"/>
      <c r="N183" s="40"/>
      <c r="O183" s="40"/>
      <c r="Q183" s="93" t="str">
        <f t="shared" si="24"/>
        <v/>
      </c>
      <c r="S183" s="2"/>
      <c r="T183" t="str">
        <f t="shared" si="25"/>
        <v/>
      </c>
      <c r="U183" t="str">
        <f t="shared" si="26"/>
        <v/>
      </c>
      <c r="V183" t="str">
        <f t="shared" si="27"/>
        <v/>
      </c>
      <c r="W183" t="str">
        <f t="shared" si="28"/>
        <v/>
      </c>
    </row>
    <row r="184" spans="1:23" x14ac:dyDescent="0.15">
      <c r="A184" s="36">
        <f t="shared" si="31"/>
        <v>176</v>
      </c>
      <c r="B184" s="46"/>
      <c r="C184" s="51"/>
      <c r="D184" s="45"/>
      <c r="E184" s="164"/>
      <c r="F184" s="67" t="str">
        <f>IF(B184="","",VLOOKUP(B184,中学校名!$B$3:$D$120,2,TRUE))</f>
        <v/>
      </c>
      <c r="G184" s="146" t="str">
        <f t="shared" si="30"/>
        <v/>
      </c>
      <c r="H184" s="39"/>
      <c r="I184" s="40"/>
      <c r="J184" s="40"/>
      <c r="K184" s="40"/>
      <c r="L184" s="40"/>
      <c r="M184" s="40"/>
      <c r="N184" s="40"/>
      <c r="O184" s="40"/>
      <c r="Q184" s="93" t="str">
        <f t="shared" si="24"/>
        <v/>
      </c>
      <c r="S184" s="2"/>
      <c r="T184" t="str">
        <f t="shared" si="25"/>
        <v/>
      </c>
      <c r="U184" t="str">
        <f t="shared" si="26"/>
        <v/>
      </c>
      <c r="V184" t="str">
        <f t="shared" si="27"/>
        <v/>
      </c>
      <c r="W184" t="str">
        <f t="shared" si="28"/>
        <v/>
      </c>
    </row>
    <row r="185" spans="1:23" x14ac:dyDescent="0.15">
      <c r="A185" s="36">
        <f t="shared" si="31"/>
        <v>177</v>
      </c>
      <c r="B185" s="46"/>
      <c r="C185" s="51"/>
      <c r="D185" s="45"/>
      <c r="E185" s="164"/>
      <c r="F185" s="67" t="str">
        <f>IF(B185="","",VLOOKUP(B185,中学校名!$B$3:$D$120,2,TRUE))</f>
        <v/>
      </c>
      <c r="G185" s="146" t="str">
        <f t="shared" si="30"/>
        <v/>
      </c>
      <c r="H185" s="39"/>
      <c r="I185" s="40"/>
      <c r="J185" s="40"/>
      <c r="K185" s="40"/>
      <c r="L185" s="40"/>
      <c r="M185" s="40"/>
      <c r="N185" s="40"/>
      <c r="O185" s="40"/>
      <c r="Q185" s="93" t="str">
        <f t="shared" si="24"/>
        <v/>
      </c>
      <c r="S185" s="2"/>
      <c r="T185" t="str">
        <f t="shared" si="25"/>
        <v/>
      </c>
      <c r="U185" t="str">
        <f t="shared" si="26"/>
        <v/>
      </c>
      <c r="V185" t="str">
        <f t="shared" si="27"/>
        <v/>
      </c>
      <c r="W185" t="str">
        <f t="shared" si="28"/>
        <v/>
      </c>
    </row>
    <row r="186" spans="1:23" x14ac:dyDescent="0.15">
      <c r="A186" s="36">
        <f t="shared" si="31"/>
        <v>178</v>
      </c>
      <c r="B186" s="46"/>
      <c r="C186" s="51"/>
      <c r="D186" s="45"/>
      <c r="E186" s="164"/>
      <c r="F186" s="67" t="str">
        <f>IF(B186="","",VLOOKUP(B186,中学校名!$B$3:$D$120,2,TRUE))</f>
        <v/>
      </c>
      <c r="G186" s="146" t="str">
        <f t="shared" si="30"/>
        <v/>
      </c>
      <c r="H186" s="39"/>
      <c r="I186" s="40"/>
      <c r="J186" s="40"/>
      <c r="K186" s="40"/>
      <c r="L186" s="40"/>
      <c r="M186" s="40"/>
      <c r="N186" s="40"/>
      <c r="O186" s="40"/>
      <c r="Q186" s="93" t="str">
        <f t="shared" si="24"/>
        <v/>
      </c>
      <c r="S186" s="2"/>
      <c r="T186" t="str">
        <f t="shared" si="25"/>
        <v/>
      </c>
      <c r="U186" t="str">
        <f t="shared" si="26"/>
        <v/>
      </c>
      <c r="V186" t="str">
        <f t="shared" si="27"/>
        <v/>
      </c>
      <c r="W186" t="str">
        <f t="shared" si="28"/>
        <v/>
      </c>
    </row>
    <row r="187" spans="1:23" x14ac:dyDescent="0.15">
      <c r="A187" s="36">
        <f t="shared" si="31"/>
        <v>179</v>
      </c>
      <c r="B187" s="46"/>
      <c r="C187" s="51"/>
      <c r="D187" s="45"/>
      <c r="E187" s="164"/>
      <c r="F187" s="67" t="str">
        <f>IF(B187="","",VLOOKUP(B187,中学校名!$B$3:$D$120,2,TRUE))</f>
        <v/>
      </c>
      <c r="G187" s="146" t="str">
        <f t="shared" si="30"/>
        <v/>
      </c>
      <c r="H187" s="39"/>
      <c r="I187" s="40"/>
      <c r="J187" s="40"/>
      <c r="K187" s="40"/>
      <c r="L187" s="40"/>
      <c r="M187" s="40"/>
      <c r="N187" s="40"/>
      <c r="O187" s="40"/>
      <c r="Q187" s="93" t="str">
        <f t="shared" si="24"/>
        <v/>
      </c>
      <c r="S187" s="2"/>
      <c r="T187" t="str">
        <f t="shared" si="25"/>
        <v/>
      </c>
      <c r="U187" t="str">
        <f t="shared" si="26"/>
        <v/>
      </c>
      <c r="V187" t="str">
        <f t="shared" si="27"/>
        <v/>
      </c>
      <c r="W187" t="str">
        <f t="shared" si="28"/>
        <v/>
      </c>
    </row>
    <row r="188" spans="1:23" x14ac:dyDescent="0.15">
      <c r="A188" s="36">
        <f t="shared" si="31"/>
        <v>180</v>
      </c>
      <c r="B188" s="53"/>
      <c r="C188" s="54"/>
      <c r="D188" s="55"/>
      <c r="E188" s="167"/>
      <c r="F188" s="69" t="str">
        <f>IF(B188="","",VLOOKUP(B188,中学校名!$B$3:$D$120,2,TRUE))</f>
        <v/>
      </c>
      <c r="G188" s="147" t="str">
        <f t="shared" si="30"/>
        <v/>
      </c>
      <c r="H188" s="63"/>
      <c r="I188" s="60"/>
      <c r="J188" s="60"/>
      <c r="K188" s="60"/>
      <c r="L188" s="60"/>
      <c r="M188" s="60"/>
      <c r="N188" s="60"/>
      <c r="O188" s="60"/>
      <c r="Q188" s="93" t="str">
        <f t="shared" si="24"/>
        <v/>
      </c>
      <c r="S188" s="2"/>
      <c r="T188" t="str">
        <f t="shared" si="25"/>
        <v/>
      </c>
      <c r="U188" t="str">
        <f t="shared" si="26"/>
        <v/>
      </c>
      <c r="V188" t="str">
        <f t="shared" si="27"/>
        <v/>
      </c>
      <c r="W188" t="str">
        <f t="shared" si="28"/>
        <v/>
      </c>
    </row>
    <row r="189" spans="1:23" x14ac:dyDescent="0.15">
      <c r="A189" s="36">
        <f t="shared" si="31"/>
        <v>181</v>
      </c>
      <c r="B189" s="48"/>
      <c r="C189" s="50"/>
      <c r="D189" s="44"/>
      <c r="E189" s="163"/>
      <c r="F189" s="66" t="str">
        <f>IF(B189="","",VLOOKUP(B189,中学校名!$B$3:$D$120,2,TRUE))</f>
        <v/>
      </c>
      <c r="G189" s="145" t="str">
        <f t="shared" si="30"/>
        <v/>
      </c>
      <c r="H189" s="40"/>
      <c r="I189" s="38"/>
      <c r="J189" s="38"/>
      <c r="K189" s="38"/>
      <c r="L189" s="38"/>
      <c r="M189" s="38"/>
      <c r="N189" s="38"/>
      <c r="O189" s="38"/>
      <c r="Q189" s="93" t="str">
        <f t="shared" si="24"/>
        <v/>
      </c>
      <c r="S189" s="2"/>
      <c r="T189" t="str">
        <f t="shared" si="25"/>
        <v/>
      </c>
      <c r="U189" t="str">
        <f t="shared" si="26"/>
        <v/>
      </c>
      <c r="V189" t="str">
        <f t="shared" si="27"/>
        <v/>
      </c>
      <c r="W189" t="str">
        <f t="shared" si="28"/>
        <v/>
      </c>
    </row>
    <row r="190" spans="1:23" x14ac:dyDescent="0.15">
      <c r="A190" s="36">
        <f t="shared" si="31"/>
        <v>182</v>
      </c>
      <c r="B190" s="46"/>
      <c r="C190" s="51"/>
      <c r="D190" s="45"/>
      <c r="E190" s="164"/>
      <c r="F190" s="67" t="str">
        <f>IF(B190="","",VLOOKUP(B190,中学校名!$B$3:$D$120,2,TRUE))</f>
        <v/>
      </c>
      <c r="G190" s="146" t="str">
        <f t="shared" si="30"/>
        <v/>
      </c>
      <c r="H190" s="40"/>
      <c r="I190" s="40"/>
      <c r="J190" s="40"/>
      <c r="K190" s="40"/>
      <c r="L190" s="40"/>
      <c r="M190" s="40"/>
      <c r="N190" s="40"/>
      <c r="O190" s="40"/>
      <c r="Q190" s="93" t="str">
        <f t="shared" si="24"/>
        <v/>
      </c>
      <c r="S190" s="2"/>
      <c r="T190" t="str">
        <f t="shared" si="25"/>
        <v/>
      </c>
      <c r="U190" t="str">
        <f t="shared" si="26"/>
        <v/>
      </c>
      <c r="V190" t="str">
        <f t="shared" si="27"/>
        <v/>
      </c>
      <c r="W190" t="str">
        <f t="shared" si="28"/>
        <v/>
      </c>
    </row>
    <row r="191" spans="1:23" x14ac:dyDescent="0.15">
      <c r="A191" s="36">
        <f t="shared" si="31"/>
        <v>183</v>
      </c>
      <c r="B191" s="46"/>
      <c r="C191" s="51"/>
      <c r="D191" s="45"/>
      <c r="E191" s="164"/>
      <c r="F191" s="67" t="str">
        <f>IF(B191="","",VLOOKUP(B191,中学校名!$B$3:$D$120,2,TRUE))</f>
        <v/>
      </c>
      <c r="G191" s="146" t="str">
        <f t="shared" si="30"/>
        <v/>
      </c>
      <c r="H191" s="40"/>
      <c r="I191" s="40"/>
      <c r="J191" s="40"/>
      <c r="K191" s="40"/>
      <c r="L191" s="40"/>
      <c r="M191" s="40"/>
      <c r="N191" s="40"/>
      <c r="O191" s="40"/>
      <c r="Q191" s="93" t="str">
        <f t="shared" si="24"/>
        <v/>
      </c>
      <c r="S191" s="2"/>
      <c r="T191" t="str">
        <f t="shared" si="25"/>
        <v/>
      </c>
      <c r="U191" t="str">
        <f t="shared" si="26"/>
        <v/>
      </c>
      <c r="V191" t="str">
        <f t="shared" si="27"/>
        <v/>
      </c>
      <c r="W191" t="str">
        <f t="shared" si="28"/>
        <v/>
      </c>
    </row>
    <row r="192" spans="1:23" x14ac:dyDescent="0.15">
      <c r="A192" s="36">
        <f t="shared" si="31"/>
        <v>184</v>
      </c>
      <c r="B192" s="46"/>
      <c r="C192" s="51"/>
      <c r="D192" s="45"/>
      <c r="E192" s="164"/>
      <c r="F192" s="67" t="str">
        <f>IF(B192="","",VLOOKUP(B192,中学校名!$B$3:$D$120,2,TRUE))</f>
        <v/>
      </c>
      <c r="G192" s="146" t="str">
        <f t="shared" si="30"/>
        <v/>
      </c>
      <c r="H192" s="40"/>
      <c r="I192" s="40"/>
      <c r="J192" s="40"/>
      <c r="K192" s="40"/>
      <c r="L192" s="40"/>
      <c r="M192" s="40"/>
      <c r="N192" s="40"/>
      <c r="O192" s="40"/>
      <c r="Q192" s="93" t="str">
        <f t="shared" si="24"/>
        <v/>
      </c>
      <c r="S192" s="2"/>
      <c r="T192" t="str">
        <f t="shared" si="25"/>
        <v/>
      </c>
      <c r="U192" t="str">
        <f t="shared" si="26"/>
        <v/>
      </c>
      <c r="V192" t="str">
        <f t="shared" si="27"/>
        <v/>
      </c>
      <c r="W192" t="str">
        <f t="shared" si="28"/>
        <v/>
      </c>
    </row>
    <row r="193" spans="1:23" x14ac:dyDescent="0.15">
      <c r="A193" s="36">
        <f t="shared" si="31"/>
        <v>185</v>
      </c>
      <c r="B193" s="46"/>
      <c r="C193" s="51"/>
      <c r="D193" s="45"/>
      <c r="E193" s="164"/>
      <c r="F193" s="67" t="str">
        <f>IF(B193="","",VLOOKUP(B193,中学校名!$B$3:$D$120,2,TRUE))</f>
        <v/>
      </c>
      <c r="G193" s="146" t="str">
        <f t="shared" si="30"/>
        <v/>
      </c>
      <c r="H193" s="40"/>
      <c r="I193" s="40"/>
      <c r="J193" s="40"/>
      <c r="K193" s="40"/>
      <c r="L193" s="40"/>
      <c r="M193" s="40"/>
      <c r="N193" s="40"/>
      <c r="O193" s="40"/>
      <c r="Q193" s="93" t="str">
        <f t="shared" si="24"/>
        <v/>
      </c>
      <c r="S193" s="2"/>
      <c r="T193" t="str">
        <f t="shared" si="25"/>
        <v/>
      </c>
      <c r="U193" t="str">
        <f t="shared" si="26"/>
        <v/>
      </c>
      <c r="V193" t="str">
        <f t="shared" si="27"/>
        <v/>
      </c>
      <c r="W193" t="str">
        <f t="shared" si="28"/>
        <v/>
      </c>
    </row>
    <row r="194" spans="1:23" x14ac:dyDescent="0.15">
      <c r="A194" s="36">
        <f t="shared" si="31"/>
        <v>186</v>
      </c>
      <c r="B194" s="46"/>
      <c r="C194" s="51"/>
      <c r="D194" s="45"/>
      <c r="E194" s="164"/>
      <c r="F194" s="67" t="str">
        <f>IF(B194="","",VLOOKUP(B194,中学校名!$B$3:$D$120,2,TRUE))</f>
        <v/>
      </c>
      <c r="G194" s="146" t="str">
        <f t="shared" si="30"/>
        <v/>
      </c>
      <c r="H194" s="40"/>
      <c r="I194" s="40"/>
      <c r="J194" s="40"/>
      <c r="K194" s="40"/>
      <c r="L194" s="40"/>
      <c r="M194" s="40"/>
      <c r="N194" s="40"/>
      <c r="O194" s="40"/>
      <c r="Q194" s="93" t="str">
        <f t="shared" si="24"/>
        <v/>
      </c>
      <c r="S194" s="2"/>
      <c r="T194" t="str">
        <f t="shared" si="25"/>
        <v/>
      </c>
      <c r="U194" t="str">
        <f t="shared" si="26"/>
        <v/>
      </c>
      <c r="V194" t="str">
        <f t="shared" si="27"/>
        <v/>
      </c>
      <c r="W194" t="str">
        <f t="shared" si="28"/>
        <v/>
      </c>
    </row>
    <row r="195" spans="1:23" x14ac:dyDescent="0.15">
      <c r="A195" s="36">
        <f t="shared" si="31"/>
        <v>187</v>
      </c>
      <c r="B195" s="46"/>
      <c r="C195" s="51"/>
      <c r="D195" s="45"/>
      <c r="E195" s="164"/>
      <c r="F195" s="67" t="str">
        <f>IF(B195="","",VLOOKUP(B195,中学校名!$B$3:$D$120,2,TRUE))</f>
        <v/>
      </c>
      <c r="G195" s="146" t="str">
        <f t="shared" si="30"/>
        <v/>
      </c>
      <c r="H195" s="40"/>
      <c r="I195" s="40"/>
      <c r="J195" s="40"/>
      <c r="K195" s="40"/>
      <c r="L195" s="40"/>
      <c r="M195" s="40"/>
      <c r="N195" s="40"/>
      <c r="O195" s="40"/>
      <c r="Q195" s="93" t="str">
        <f t="shared" si="24"/>
        <v/>
      </c>
      <c r="S195" s="2"/>
      <c r="T195" t="str">
        <f t="shared" si="25"/>
        <v/>
      </c>
      <c r="U195" t="str">
        <f t="shared" si="26"/>
        <v/>
      </c>
      <c r="V195" t="str">
        <f t="shared" si="27"/>
        <v/>
      </c>
      <c r="W195" t="str">
        <f t="shared" si="28"/>
        <v/>
      </c>
    </row>
    <row r="196" spans="1:23" x14ac:dyDescent="0.15">
      <c r="A196" s="36">
        <f t="shared" si="31"/>
        <v>188</v>
      </c>
      <c r="B196" s="46"/>
      <c r="C196" s="51"/>
      <c r="D196" s="45"/>
      <c r="E196" s="164"/>
      <c r="F196" s="67" t="str">
        <f>IF(B196="","",VLOOKUP(B196,中学校名!$B$3:$D$120,2,TRUE))</f>
        <v/>
      </c>
      <c r="G196" s="146" t="str">
        <f t="shared" si="30"/>
        <v/>
      </c>
      <c r="H196" s="40"/>
      <c r="I196" s="40"/>
      <c r="J196" s="40"/>
      <c r="K196" s="40"/>
      <c r="L196" s="40"/>
      <c r="M196" s="40"/>
      <c r="N196" s="40"/>
      <c r="O196" s="40"/>
      <c r="Q196" s="93" t="str">
        <f t="shared" si="24"/>
        <v/>
      </c>
      <c r="S196" s="2"/>
      <c r="T196" t="str">
        <f t="shared" si="25"/>
        <v/>
      </c>
      <c r="U196" t="str">
        <f t="shared" si="26"/>
        <v/>
      </c>
      <c r="V196" t="str">
        <f t="shared" si="27"/>
        <v/>
      </c>
      <c r="W196" t="str">
        <f t="shared" si="28"/>
        <v/>
      </c>
    </row>
    <row r="197" spans="1:23" x14ac:dyDescent="0.15">
      <c r="A197" s="36">
        <f t="shared" si="31"/>
        <v>189</v>
      </c>
      <c r="B197" s="46"/>
      <c r="C197" s="51"/>
      <c r="D197" s="45"/>
      <c r="E197" s="164"/>
      <c r="F197" s="67" t="str">
        <f>IF(B197="","",VLOOKUP(B197,中学校名!$B$3:$D$120,2,TRUE))</f>
        <v/>
      </c>
      <c r="G197" s="146" t="str">
        <f t="shared" si="30"/>
        <v/>
      </c>
      <c r="H197" s="40"/>
      <c r="I197" s="40"/>
      <c r="J197" s="40"/>
      <c r="K197" s="40"/>
      <c r="L197" s="40"/>
      <c r="M197" s="40"/>
      <c r="N197" s="40"/>
      <c r="O197" s="40"/>
      <c r="Q197" s="93" t="str">
        <f t="shared" si="24"/>
        <v/>
      </c>
      <c r="S197" s="2"/>
      <c r="T197" t="str">
        <f t="shared" si="25"/>
        <v/>
      </c>
      <c r="U197" t="str">
        <f t="shared" si="26"/>
        <v/>
      </c>
      <c r="V197" t="str">
        <f t="shared" si="27"/>
        <v/>
      </c>
      <c r="W197" t="str">
        <f t="shared" si="28"/>
        <v/>
      </c>
    </row>
    <row r="198" spans="1:23" x14ac:dyDescent="0.15">
      <c r="A198" s="36">
        <f t="shared" si="31"/>
        <v>190</v>
      </c>
      <c r="B198" s="49"/>
      <c r="C198" s="52"/>
      <c r="D198" s="47"/>
      <c r="E198" s="165"/>
      <c r="F198" s="68" t="str">
        <f>IF(B198="","",VLOOKUP(B198,中学校名!$B$3:$D$120,2,TRUE))</f>
        <v/>
      </c>
      <c r="G198" s="149" t="str">
        <f t="shared" si="30"/>
        <v/>
      </c>
      <c r="H198" s="40"/>
      <c r="I198" s="64"/>
      <c r="J198" s="64"/>
      <c r="K198" s="64"/>
      <c r="L198" s="64"/>
      <c r="M198" s="64"/>
      <c r="N198" s="64"/>
      <c r="O198" s="64"/>
      <c r="Q198" s="93" t="str">
        <f t="shared" si="24"/>
        <v/>
      </c>
      <c r="S198" s="2"/>
      <c r="T198" t="str">
        <f t="shared" si="25"/>
        <v/>
      </c>
      <c r="U198" t="str">
        <f t="shared" si="26"/>
        <v/>
      </c>
      <c r="V198" t="str">
        <f t="shared" si="27"/>
        <v/>
      </c>
      <c r="W198" t="str">
        <f t="shared" si="28"/>
        <v/>
      </c>
    </row>
    <row r="199" spans="1:23" x14ac:dyDescent="0.15">
      <c r="A199" s="36">
        <f t="shared" si="31"/>
        <v>191</v>
      </c>
      <c r="B199" s="56"/>
      <c r="C199" s="57"/>
      <c r="D199" s="58"/>
      <c r="E199" s="166"/>
      <c r="F199" s="70" t="str">
        <f>IF(B199="","",VLOOKUP(B199,中学校名!$B$3:$D$120,2,TRUE))</f>
        <v/>
      </c>
      <c r="G199" s="148" t="str">
        <f t="shared" si="30"/>
        <v/>
      </c>
      <c r="H199" s="37"/>
      <c r="I199" s="62"/>
      <c r="J199" s="62"/>
      <c r="K199" s="62"/>
      <c r="L199" s="62"/>
      <c r="M199" s="62"/>
      <c r="N199" s="62"/>
      <c r="O199" s="62"/>
      <c r="Q199" s="93" t="str">
        <f t="shared" si="24"/>
        <v/>
      </c>
      <c r="S199" s="2"/>
      <c r="T199" t="str">
        <f t="shared" si="25"/>
        <v/>
      </c>
      <c r="U199" t="str">
        <f t="shared" si="26"/>
        <v/>
      </c>
      <c r="V199" t="str">
        <f t="shared" si="27"/>
        <v/>
      </c>
      <c r="W199" t="str">
        <f t="shared" si="28"/>
        <v/>
      </c>
    </row>
    <row r="200" spans="1:23" x14ac:dyDescent="0.15">
      <c r="A200" s="36">
        <f t="shared" si="31"/>
        <v>192</v>
      </c>
      <c r="B200" s="46"/>
      <c r="C200" s="51"/>
      <c r="D200" s="45"/>
      <c r="E200" s="164"/>
      <c r="F200" s="67" t="str">
        <f>IF(B200="","",VLOOKUP(B200,中学校名!$B$3:$D$120,2,TRUE))</f>
        <v/>
      </c>
      <c r="G200" s="146" t="str">
        <f t="shared" si="30"/>
        <v/>
      </c>
      <c r="H200" s="39"/>
      <c r="I200" s="40"/>
      <c r="J200" s="40"/>
      <c r="K200" s="40"/>
      <c r="L200" s="40"/>
      <c r="M200" s="40"/>
      <c r="N200" s="40"/>
      <c r="O200" s="40"/>
      <c r="Q200" s="93" t="str">
        <f t="shared" ref="Q200:Q208" si="32">IF(COUNTIF(H200:O200,"○")=0,"",COUNTIF(H200:O200,"○"))</f>
        <v/>
      </c>
      <c r="S200" s="2"/>
      <c r="T200" t="str">
        <f t="shared" si="25"/>
        <v/>
      </c>
      <c r="U200" t="str">
        <f t="shared" si="26"/>
        <v/>
      </c>
      <c r="V200" t="str">
        <f t="shared" si="27"/>
        <v/>
      </c>
      <c r="W200" t="str">
        <f t="shared" si="28"/>
        <v/>
      </c>
    </row>
    <row r="201" spans="1:23" x14ac:dyDescent="0.15">
      <c r="A201" s="36">
        <f t="shared" si="31"/>
        <v>193</v>
      </c>
      <c r="B201" s="46"/>
      <c r="C201" s="51"/>
      <c r="D201" s="45"/>
      <c r="E201" s="164"/>
      <c r="F201" s="67" t="str">
        <f>IF(B201="","",VLOOKUP(B201,中学校名!$B$3:$D$120,2,TRUE))</f>
        <v/>
      </c>
      <c r="G201" s="146" t="str">
        <f t="shared" si="30"/>
        <v/>
      </c>
      <c r="H201" s="39"/>
      <c r="I201" s="40"/>
      <c r="J201" s="40"/>
      <c r="K201" s="40"/>
      <c r="L201" s="40"/>
      <c r="M201" s="40"/>
      <c r="N201" s="40"/>
      <c r="O201" s="40"/>
      <c r="Q201" s="93" t="str">
        <f t="shared" si="32"/>
        <v/>
      </c>
      <c r="S201" s="2"/>
      <c r="T201" t="str">
        <f t="shared" ref="T201:T208" si="33">IF(H201="○","走高跳．","")</f>
        <v/>
      </c>
      <c r="U201" t="str">
        <f t="shared" ref="U201:U208" si="34">IF(J201="○","走幅跳．","")</f>
        <v/>
      </c>
      <c r="V201" t="str">
        <f t="shared" ref="V201:V208" si="35">IF(L201="○","砲丸投．","")</f>
        <v/>
      </c>
      <c r="W201" t="str">
        <f t="shared" ref="W201:W208" si="36">IF(N201="○","ジャベリック．","")</f>
        <v/>
      </c>
    </row>
    <row r="202" spans="1:23" x14ac:dyDescent="0.15">
      <c r="A202" s="36">
        <f t="shared" ref="A202:A208" si="37">IF(COUNTIF($C$9:$C$208,C202)&gt;=2,$A$221,A201+1)</f>
        <v>194</v>
      </c>
      <c r="B202" s="46"/>
      <c r="C202" s="51"/>
      <c r="D202" s="45"/>
      <c r="E202" s="164"/>
      <c r="F202" s="67" t="str">
        <f>IF(B202="","",VLOOKUP(B202,中学校名!$B$3:$D$120,2,TRUE))</f>
        <v/>
      </c>
      <c r="G202" s="146" t="str">
        <f t="shared" ref="G202:G208" si="38">T(T202)&amp;T(U202)&amp;T(V202)&amp;T(W202)</f>
        <v/>
      </c>
      <c r="H202" s="39"/>
      <c r="I202" s="40"/>
      <c r="J202" s="40"/>
      <c r="K202" s="40"/>
      <c r="L202" s="40"/>
      <c r="M202" s="40"/>
      <c r="N202" s="40"/>
      <c r="O202" s="40"/>
      <c r="Q202" s="93" t="str">
        <f t="shared" si="32"/>
        <v/>
      </c>
      <c r="S202" s="2"/>
      <c r="T202" t="str">
        <f t="shared" si="33"/>
        <v/>
      </c>
      <c r="U202" t="str">
        <f t="shared" si="34"/>
        <v/>
      </c>
      <c r="V202" t="str">
        <f t="shared" si="35"/>
        <v/>
      </c>
      <c r="W202" t="str">
        <f t="shared" si="36"/>
        <v/>
      </c>
    </row>
    <row r="203" spans="1:23" x14ac:dyDescent="0.15">
      <c r="A203" s="36">
        <f t="shared" si="37"/>
        <v>195</v>
      </c>
      <c r="B203" s="46"/>
      <c r="C203" s="51"/>
      <c r="D203" s="45"/>
      <c r="E203" s="164"/>
      <c r="F203" s="67" t="str">
        <f>IF(B203="","",VLOOKUP(B203,中学校名!$B$3:$D$120,2,TRUE))</f>
        <v/>
      </c>
      <c r="G203" s="146" t="str">
        <f t="shared" si="38"/>
        <v/>
      </c>
      <c r="H203" s="39"/>
      <c r="I203" s="40"/>
      <c r="J203" s="40"/>
      <c r="K203" s="40"/>
      <c r="L203" s="40"/>
      <c r="M203" s="40"/>
      <c r="N203" s="40"/>
      <c r="O203" s="40"/>
      <c r="Q203" s="93" t="str">
        <f t="shared" si="32"/>
        <v/>
      </c>
      <c r="S203" s="2"/>
      <c r="T203" t="str">
        <f t="shared" si="33"/>
        <v/>
      </c>
      <c r="U203" t="str">
        <f t="shared" si="34"/>
        <v/>
      </c>
      <c r="V203" t="str">
        <f t="shared" si="35"/>
        <v/>
      </c>
      <c r="W203" t="str">
        <f t="shared" si="36"/>
        <v/>
      </c>
    </row>
    <row r="204" spans="1:23" x14ac:dyDescent="0.15">
      <c r="A204" s="36">
        <f t="shared" si="37"/>
        <v>196</v>
      </c>
      <c r="B204" s="46"/>
      <c r="C204" s="51"/>
      <c r="D204" s="45"/>
      <c r="E204" s="164"/>
      <c r="F204" s="67" t="str">
        <f>IF(B204="","",VLOOKUP(B204,中学校名!$B$3:$D$120,2,TRUE))</f>
        <v/>
      </c>
      <c r="G204" s="146" t="str">
        <f t="shared" si="38"/>
        <v/>
      </c>
      <c r="H204" s="39"/>
      <c r="I204" s="40"/>
      <c r="J204" s="40"/>
      <c r="K204" s="40"/>
      <c r="L204" s="40"/>
      <c r="M204" s="40"/>
      <c r="N204" s="40"/>
      <c r="O204" s="40"/>
      <c r="Q204" s="93" t="str">
        <f t="shared" si="32"/>
        <v/>
      </c>
      <c r="S204" s="2"/>
      <c r="T204" t="str">
        <f t="shared" si="33"/>
        <v/>
      </c>
      <c r="U204" t="str">
        <f t="shared" si="34"/>
        <v/>
      </c>
      <c r="V204" t="str">
        <f t="shared" si="35"/>
        <v/>
      </c>
      <c r="W204" t="str">
        <f t="shared" si="36"/>
        <v/>
      </c>
    </row>
    <row r="205" spans="1:23" x14ac:dyDescent="0.15">
      <c r="A205" s="36">
        <f t="shared" si="37"/>
        <v>197</v>
      </c>
      <c r="B205" s="46"/>
      <c r="C205" s="51"/>
      <c r="D205" s="45"/>
      <c r="E205" s="164"/>
      <c r="F205" s="67" t="str">
        <f>IF(B205="","",VLOOKUP(B205,中学校名!$B$3:$D$120,2,TRUE))</f>
        <v/>
      </c>
      <c r="G205" s="146" t="str">
        <f t="shared" si="38"/>
        <v/>
      </c>
      <c r="H205" s="39"/>
      <c r="I205" s="40"/>
      <c r="J205" s="40"/>
      <c r="K205" s="40"/>
      <c r="L205" s="40"/>
      <c r="M205" s="40"/>
      <c r="N205" s="40"/>
      <c r="O205" s="40"/>
      <c r="Q205" s="93" t="str">
        <f t="shared" si="32"/>
        <v/>
      </c>
      <c r="S205" s="2"/>
      <c r="T205" t="str">
        <f t="shared" si="33"/>
        <v/>
      </c>
      <c r="U205" t="str">
        <f t="shared" si="34"/>
        <v/>
      </c>
      <c r="V205" t="str">
        <f t="shared" si="35"/>
        <v/>
      </c>
      <c r="W205" t="str">
        <f t="shared" si="36"/>
        <v/>
      </c>
    </row>
    <row r="206" spans="1:23" x14ac:dyDescent="0.15">
      <c r="A206" s="36">
        <f t="shared" si="37"/>
        <v>198</v>
      </c>
      <c r="B206" s="46"/>
      <c r="C206" s="51"/>
      <c r="D206" s="45"/>
      <c r="E206" s="164"/>
      <c r="F206" s="67" t="str">
        <f>IF(B206="","",VLOOKUP(B206,中学校名!$B$3:$D$120,2,TRUE))</f>
        <v/>
      </c>
      <c r="G206" s="146" t="str">
        <f t="shared" si="38"/>
        <v/>
      </c>
      <c r="H206" s="39"/>
      <c r="I206" s="40"/>
      <c r="J206" s="40"/>
      <c r="K206" s="40"/>
      <c r="L206" s="40"/>
      <c r="M206" s="40"/>
      <c r="N206" s="40"/>
      <c r="O206" s="40"/>
      <c r="Q206" s="93" t="str">
        <f t="shared" si="32"/>
        <v/>
      </c>
      <c r="S206" s="2"/>
      <c r="T206" t="str">
        <f t="shared" si="33"/>
        <v/>
      </c>
      <c r="U206" t="str">
        <f t="shared" si="34"/>
        <v/>
      </c>
      <c r="V206" t="str">
        <f t="shared" si="35"/>
        <v/>
      </c>
      <c r="W206" t="str">
        <f t="shared" si="36"/>
        <v/>
      </c>
    </row>
    <row r="207" spans="1:23" x14ac:dyDescent="0.15">
      <c r="A207" s="36">
        <f t="shared" si="37"/>
        <v>199</v>
      </c>
      <c r="B207" s="46"/>
      <c r="C207" s="51"/>
      <c r="D207" s="45"/>
      <c r="E207" s="164"/>
      <c r="F207" s="67" t="str">
        <f>IF(B207="","",VLOOKUP(B207,中学校名!$B$3:$D$120,2,TRUE))</f>
        <v/>
      </c>
      <c r="G207" s="146" t="str">
        <f t="shared" si="38"/>
        <v/>
      </c>
      <c r="H207" s="39"/>
      <c r="I207" s="40"/>
      <c r="J207" s="40"/>
      <c r="K207" s="40"/>
      <c r="L207" s="40"/>
      <c r="M207" s="40"/>
      <c r="N207" s="40"/>
      <c r="O207" s="40"/>
      <c r="Q207" s="93" t="str">
        <f t="shared" si="32"/>
        <v/>
      </c>
      <c r="S207" s="2"/>
      <c r="T207" t="str">
        <f t="shared" si="33"/>
        <v/>
      </c>
      <c r="U207" t="str">
        <f t="shared" si="34"/>
        <v/>
      </c>
      <c r="V207" t="str">
        <f t="shared" si="35"/>
        <v/>
      </c>
      <c r="W207" t="str">
        <f t="shared" si="36"/>
        <v/>
      </c>
    </row>
    <row r="208" spans="1:23" x14ac:dyDescent="0.15">
      <c r="A208" s="36">
        <f t="shared" si="37"/>
        <v>200</v>
      </c>
      <c r="B208" s="49"/>
      <c r="C208" s="52"/>
      <c r="D208" s="47"/>
      <c r="E208" s="165"/>
      <c r="F208" s="68" t="str">
        <f>IF(B208="","",VLOOKUP(B208,中学校名!$B$3:$D$120,2,TRUE))</f>
        <v/>
      </c>
      <c r="G208" s="149" t="str">
        <f t="shared" si="38"/>
        <v/>
      </c>
      <c r="H208" s="63"/>
      <c r="I208" s="40"/>
      <c r="J208" s="40"/>
      <c r="K208" s="40"/>
      <c r="L208" s="40"/>
      <c r="M208" s="40"/>
      <c r="N208" s="40"/>
      <c r="O208" s="40"/>
      <c r="Q208" s="93" t="str">
        <f t="shared" si="32"/>
        <v/>
      </c>
      <c r="S208" s="2"/>
      <c r="T208" t="str">
        <f t="shared" si="33"/>
        <v/>
      </c>
      <c r="U208" t="str">
        <f t="shared" si="34"/>
        <v/>
      </c>
      <c r="V208" t="str">
        <f t="shared" si="35"/>
        <v/>
      </c>
      <c r="W208" t="str">
        <f t="shared" si="36"/>
        <v/>
      </c>
    </row>
    <row r="209" spans="1:23" x14ac:dyDescent="0.15">
      <c r="T209" t="str">
        <f t="shared" ref="T209:T240" si="39">IF(H209="○","１男１００ｍ．","")</f>
        <v/>
      </c>
      <c r="U209" t="str">
        <f t="shared" ref="U209:U240" si="40">IF(J209="○","２男１００ｍ．","")</f>
        <v/>
      </c>
      <c r="V209" t="str">
        <f t="shared" ref="V209:V240" si="41">IF(L209="○","３男１００ｍ．","")</f>
        <v/>
      </c>
      <c r="W209" t="str">
        <f t="shared" ref="W209:W240" si="42">IF(N209="○","全男２００ｍ．","")</f>
        <v/>
      </c>
    </row>
    <row r="210" spans="1:23" x14ac:dyDescent="0.15">
      <c r="H210">
        <f>COUNTIF(H9:H208,"○")</f>
        <v>0</v>
      </c>
      <c r="J210">
        <f>COUNTIF(J9:J208,"○")</f>
        <v>0</v>
      </c>
      <c r="L210">
        <f>COUNTIF(L9:L208,"○")</f>
        <v>0</v>
      </c>
      <c r="N210">
        <f>COUNTIF(N9:N208,"○")</f>
        <v>0</v>
      </c>
      <c r="Q210" s="93">
        <f>SUM(Q9:Q208)</f>
        <v>0</v>
      </c>
      <c r="T210" t="str">
        <f t="shared" si="39"/>
        <v/>
      </c>
      <c r="U210" t="str">
        <f t="shared" si="40"/>
        <v/>
      </c>
      <c r="V210" t="str">
        <f t="shared" si="41"/>
        <v/>
      </c>
      <c r="W210" t="str">
        <f t="shared" si="42"/>
        <v/>
      </c>
    </row>
    <row r="211" spans="1:23" x14ac:dyDescent="0.15">
      <c r="T211" t="str">
        <f t="shared" si="39"/>
        <v/>
      </c>
      <c r="U211" t="str">
        <f t="shared" si="40"/>
        <v/>
      </c>
      <c r="V211" t="str">
        <f t="shared" si="41"/>
        <v/>
      </c>
      <c r="W211" t="str">
        <f t="shared" si="42"/>
        <v/>
      </c>
    </row>
    <row r="212" spans="1:23" x14ac:dyDescent="0.15">
      <c r="T212" t="str">
        <f t="shared" si="39"/>
        <v/>
      </c>
      <c r="U212" t="str">
        <f t="shared" si="40"/>
        <v/>
      </c>
      <c r="V212" t="str">
        <f t="shared" si="41"/>
        <v/>
      </c>
      <c r="W212" t="str">
        <f t="shared" si="42"/>
        <v/>
      </c>
    </row>
    <row r="213" spans="1:23" x14ac:dyDescent="0.15">
      <c r="T213" t="str">
        <f t="shared" si="39"/>
        <v/>
      </c>
      <c r="U213" t="str">
        <f t="shared" si="40"/>
        <v/>
      </c>
      <c r="V213" t="str">
        <f t="shared" si="41"/>
        <v/>
      </c>
      <c r="W213" t="str">
        <f t="shared" si="42"/>
        <v/>
      </c>
    </row>
    <row r="214" spans="1:23" x14ac:dyDescent="0.15">
      <c r="T214" t="str">
        <f t="shared" si="39"/>
        <v/>
      </c>
      <c r="U214" t="str">
        <f t="shared" si="40"/>
        <v/>
      </c>
      <c r="V214" t="str">
        <f t="shared" si="41"/>
        <v/>
      </c>
      <c r="W214" t="str">
        <f t="shared" si="42"/>
        <v/>
      </c>
    </row>
    <row r="215" spans="1:23" x14ac:dyDescent="0.15">
      <c r="T215" t="str">
        <f t="shared" si="39"/>
        <v/>
      </c>
      <c r="U215" t="str">
        <f t="shared" si="40"/>
        <v/>
      </c>
      <c r="V215" t="str">
        <f t="shared" si="41"/>
        <v/>
      </c>
      <c r="W215" t="str">
        <f t="shared" si="42"/>
        <v/>
      </c>
    </row>
    <row r="216" spans="1:23" x14ac:dyDescent="0.15">
      <c r="T216" t="str">
        <f t="shared" si="39"/>
        <v/>
      </c>
      <c r="U216" t="str">
        <f t="shared" si="40"/>
        <v/>
      </c>
      <c r="V216" t="str">
        <f t="shared" si="41"/>
        <v/>
      </c>
      <c r="W216" t="str">
        <f t="shared" si="42"/>
        <v/>
      </c>
    </row>
    <row r="217" spans="1:23" x14ac:dyDescent="0.15">
      <c r="T217" t="str">
        <f t="shared" si="39"/>
        <v/>
      </c>
      <c r="U217" t="str">
        <f t="shared" si="40"/>
        <v/>
      </c>
      <c r="V217" t="str">
        <f t="shared" si="41"/>
        <v/>
      </c>
      <c r="W217" t="str">
        <f t="shared" si="42"/>
        <v/>
      </c>
    </row>
    <row r="218" spans="1:23" x14ac:dyDescent="0.15">
      <c r="T218" t="str">
        <f t="shared" si="39"/>
        <v/>
      </c>
      <c r="U218" t="str">
        <f t="shared" si="40"/>
        <v/>
      </c>
      <c r="V218" t="str">
        <f t="shared" si="41"/>
        <v/>
      </c>
      <c r="W218" t="str">
        <f t="shared" si="42"/>
        <v/>
      </c>
    </row>
    <row r="219" spans="1:23" x14ac:dyDescent="0.15">
      <c r="T219" t="str">
        <f t="shared" si="39"/>
        <v/>
      </c>
      <c r="U219" t="str">
        <f t="shared" si="40"/>
        <v/>
      </c>
      <c r="V219" t="str">
        <f t="shared" si="41"/>
        <v/>
      </c>
      <c r="W219" t="str">
        <f t="shared" si="42"/>
        <v/>
      </c>
    </row>
    <row r="220" spans="1:23" x14ac:dyDescent="0.15">
      <c r="T220" t="str">
        <f t="shared" si="39"/>
        <v/>
      </c>
      <c r="U220" t="str">
        <f t="shared" si="40"/>
        <v/>
      </c>
      <c r="V220" t="str">
        <f t="shared" si="41"/>
        <v/>
      </c>
      <c r="W220" t="str">
        <f t="shared" si="42"/>
        <v/>
      </c>
    </row>
    <row r="221" spans="1:23" x14ac:dyDescent="0.15">
      <c r="A221" s="24" t="s">
        <v>51</v>
      </c>
      <c r="T221" t="str">
        <f t="shared" si="39"/>
        <v/>
      </c>
      <c r="U221" t="str">
        <f t="shared" si="40"/>
        <v/>
      </c>
      <c r="V221" t="str">
        <f t="shared" si="41"/>
        <v/>
      </c>
      <c r="W221" t="str">
        <f t="shared" si="42"/>
        <v/>
      </c>
    </row>
    <row r="222" spans="1:23" x14ac:dyDescent="0.15">
      <c r="T222" t="str">
        <f t="shared" si="39"/>
        <v/>
      </c>
      <c r="U222" t="str">
        <f t="shared" si="40"/>
        <v/>
      </c>
      <c r="V222" t="str">
        <f t="shared" si="41"/>
        <v/>
      </c>
      <c r="W222" t="str">
        <f t="shared" si="42"/>
        <v/>
      </c>
    </row>
    <row r="223" spans="1:23" x14ac:dyDescent="0.15">
      <c r="T223" t="str">
        <f t="shared" si="39"/>
        <v/>
      </c>
      <c r="U223" t="str">
        <f t="shared" si="40"/>
        <v/>
      </c>
      <c r="V223" t="str">
        <f t="shared" si="41"/>
        <v/>
      </c>
      <c r="W223" t="str">
        <f t="shared" si="42"/>
        <v/>
      </c>
    </row>
    <row r="224" spans="1:23" x14ac:dyDescent="0.15">
      <c r="T224" t="str">
        <f t="shared" si="39"/>
        <v/>
      </c>
      <c r="U224" t="str">
        <f t="shared" si="40"/>
        <v/>
      </c>
      <c r="V224" t="str">
        <f t="shared" si="41"/>
        <v/>
      </c>
      <c r="W224" t="str">
        <f t="shared" si="42"/>
        <v/>
      </c>
    </row>
    <row r="225" spans="20:23" x14ac:dyDescent="0.15">
      <c r="T225" t="str">
        <f t="shared" si="39"/>
        <v/>
      </c>
      <c r="U225" t="str">
        <f t="shared" si="40"/>
        <v/>
      </c>
      <c r="V225" t="str">
        <f t="shared" si="41"/>
        <v/>
      </c>
      <c r="W225" t="str">
        <f t="shared" si="42"/>
        <v/>
      </c>
    </row>
    <row r="226" spans="20:23" x14ac:dyDescent="0.15">
      <c r="T226" t="str">
        <f t="shared" si="39"/>
        <v/>
      </c>
      <c r="U226" t="str">
        <f t="shared" si="40"/>
        <v/>
      </c>
      <c r="V226" t="str">
        <f t="shared" si="41"/>
        <v/>
      </c>
      <c r="W226" t="str">
        <f t="shared" si="42"/>
        <v/>
      </c>
    </row>
    <row r="227" spans="20:23" x14ac:dyDescent="0.15">
      <c r="T227" t="str">
        <f t="shared" si="39"/>
        <v/>
      </c>
      <c r="U227" t="str">
        <f t="shared" si="40"/>
        <v/>
      </c>
      <c r="V227" t="str">
        <f t="shared" si="41"/>
        <v/>
      </c>
      <c r="W227" t="str">
        <f t="shared" si="42"/>
        <v/>
      </c>
    </row>
    <row r="228" spans="20:23" x14ac:dyDescent="0.15">
      <c r="T228" t="str">
        <f t="shared" si="39"/>
        <v/>
      </c>
      <c r="U228" t="str">
        <f t="shared" si="40"/>
        <v/>
      </c>
      <c r="V228" t="str">
        <f t="shared" si="41"/>
        <v/>
      </c>
      <c r="W228" t="str">
        <f t="shared" si="42"/>
        <v/>
      </c>
    </row>
    <row r="229" spans="20:23" x14ac:dyDescent="0.15">
      <c r="T229" t="str">
        <f t="shared" si="39"/>
        <v/>
      </c>
      <c r="U229" t="str">
        <f t="shared" si="40"/>
        <v/>
      </c>
      <c r="V229" t="str">
        <f t="shared" si="41"/>
        <v/>
      </c>
      <c r="W229" t="str">
        <f t="shared" si="42"/>
        <v/>
      </c>
    </row>
    <row r="230" spans="20:23" x14ac:dyDescent="0.15">
      <c r="T230" t="str">
        <f t="shared" si="39"/>
        <v/>
      </c>
      <c r="U230" t="str">
        <f t="shared" si="40"/>
        <v/>
      </c>
      <c r="V230" t="str">
        <f t="shared" si="41"/>
        <v/>
      </c>
      <c r="W230" t="str">
        <f t="shared" si="42"/>
        <v/>
      </c>
    </row>
    <row r="231" spans="20:23" x14ac:dyDescent="0.15">
      <c r="T231" t="str">
        <f t="shared" si="39"/>
        <v/>
      </c>
      <c r="U231" t="str">
        <f t="shared" si="40"/>
        <v/>
      </c>
      <c r="V231" t="str">
        <f t="shared" si="41"/>
        <v/>
      </c>
      <c r="W231" t="str">
        <f t="shared" si="42"/>
        <v/>
      </c>
    </row>
    <row r="232" spans="20:23" x14ac:dyDescent="0.15">
      <c r="T232" t="str">
        <f t="shared" si="39"/>
        <v/>
      </c>
      <c r="U232" t="str">
        <f t="shared" si="40"/>
        <v/>
      </c>
      <c r="V232" t="str">
        <f t="shared" si="41"/>
        <v/>
      </c>
      <c r="W232" t="str">
        <f t="shared" si="42"/>
        <v/>
      </c>
    </row>
    <row r="233" spans="20:23" x14ac:dyDescent="0.15">
      <c r="T233" t="str">
        <f t="shared" si="39"/>
        <v/>
      </c>
      <c r="U233" t="str">
        <f t="shared" si="40"/>
        <v/>
      </c>
      <c r="V233" t="str">
        <f t="shared" si="41"/>
        <v/>
      </c>
      <c r="W233" t="str">
        <f t="shared" si="42"/>
        <v/>
      </c>
    </row>
    <row r="234" spans="20:23" x14ac:dyDescent="0.15">
      <c r="T234" t="str">
        <f t="shared" si="39"/>
        <v/>
      </c>
      <c r="U234" t="str">
        <f t="shared" si="40"/>
        <v/>
      </c>
      <c r="V234" t="str">
        <f t="shared" si="41"/>
        <v/>
      </c>
      <c r="W234" t="str">
        <f t="shared" si="42"/>
        <v/>
      </c>
    </row>
    <row r="235" spans="20:23" x14ac:dyDescent="0.15">
      <c r="T235" t="str">
        <f t="shared" si="39"/>
        <v/>
      </c>
      <c r="U235" t="str">
        <f t="shared" si="40"/>
        <v/>
      </c>
      <c r="V235" t="str">
        <f t="shared" si="41"/>
        <v/>
      </c>
      <c r="W235" t="str">
        <f t="shared" si="42"/>
        <v/>
      </c>
    </row>
    <row r="236" spans="20:23" x14ac:dyDescent="0.15">
      <c r="T236" t="str">
        <f t="shared" si="39"/>
        <v/>
      </c>
      <c r="U236" t="str">
        <f t="shared" si="40"/>
        <v/>
      </c>
      <c r="V236" t="str">
        <f t="shared" si="41"/>
        <v/>
      </c>
      <c r="W236" t="str">
        <f t="shared" si="42"/>
        <v/>
      </c>
    </row>
    <row r="237" spans="20:23" x14ac:dyDescent="0.15">
      <c r="T237" t="str">
        <f t="shared" si="39"/>
        <v/>
      </c>
      <c r="U237" t="str">
        <f t="shared" si="40"/>
        <v/>
      </c>
      <c r="V237" t="str">
        <f t="shared" si="41"/>
        <v/>
      </c>
      <c r="W237" t="str">
        <f t="shared" si="42"/>
        <v/>
      </c>
    </row>
    <row r="238" spans="20:23" x14ac:dyDescent="0.15">
      <c r="T238" t="str">
        <f t="shared" si="39"/>
        <v/>
      </c>
      <c r="U238" t="str">
        <f t="shared" si="40"/>
        <v/>
      </c>
      <c r="V238" t="str">
        <f t="shared" si="41"/>
        <v/>
      </c>
      <c r="W238" t="str">
        <f t="shared" si="42"/>
        <v/>
      </c>
    </row>
    <row r="239" spans="20:23" x14ac:dyDescent="0.15">
      <c r="T239" t="str">
        <f t="shared" si="39"/>
        <v/>
      </c>
      <c r="U239" t="str">
        <f t="shared" si="40"/>
        <v/>
      </c>
      <c r="V239" t="str">
        <f t="shared" si="41"/>
        <v/>
      </c>
      <c r="W239" t="str">
        <f t="shared" si="42"/>
        <v/>
      </c>
    </row>
    <row r="240" spans="20:23" x14ac:dyDescent="0.15">
      <c r="T240" t="str">
        <f t="shared" si="39"/>
        <v/>
      </c>
      <c r="U240" t="str">
        <f t="shared" si="40"/>
        <v/>
      </c>
      <c r="V240" t="str">
        <f t="shared" si="41"/>
        <v/>
      </c>
      <c r="W240" t="str">
        <f t="shared" si="42"/>
        <v/>
      </c>
    </row>
    <row r="241" spans="20:23" x14ac:dyDescent="0.15">
      <c r="T241" t="str">
        <f t="shared" ref="T241:T272" si="43">IF(H241="○","１男１００ｍ．","")</f>
        <v/>
      </c>
      <c r="U241" t="str">
        <f t="shared" ref="U241:U272" si="44">IF(J241="○","２男１００ｍ．","")</f>
        <v/>
      </c>
      <c r="V241" t="str">
        <f t="shared" ref="V241:V272" si="45">IF(L241="○","３男１００ｍ．","")</f>
        <v/>
      </c>
      <c r="W241" t="str">
        <f t="shared" ref="W241:W272" si="46">IF(N241="○","全男２００ｍ．","")</f>
        <v/>
      </c>
    </row>
    <row r="242" spans="20:23" x14ac:dyDescent="0.15">
      <c r="T242" t="str">
        <f t="shared" si="43"/>
        <v/>
      </c>
      <c r="U242" t="str">
        <f t="shared" si="44"/>
        <v/>
      </c>
      <c r="V242" t="str">
        <f t="shared" si="45"/>
        <v/>
      </c>
      <c r="W242" t="str">
        <f t="shared" si="46"/>
        <v/>
      </c>
    </row>
    <row r="243" spans="20:23" x14ac:dyDescent="0.15">
      <c r="T243" t="str">
        <f t="shared" si="43"/>
        <v/>
      </c>
      <c r="U243" t="str">
        <f t="shared" si="44"/>
        <v/>
      </c>
      <c r="V243" t="str">
        <f t="shared" si="45"/>
        <v/>
      </c>
      <c r="W243" t="str">
        <f t="shared" si="46"/>
        <v/>
      </c>
    </row>
    <row r="244" spans="20:23" x14ac:dyDescent="0.15">
      <c r="T244" t="str">
        <f t="shared" si="43"/>
        <v/>
      </c>
      <c r="U244" t="str">
        <f t="shared" si="44"/>
        <v/>
      </c>
      <c r="V244" t="str">
        <f t="shared" si="45"/>
        <v/>
      </c>
      <c r="W244" t="str">
        <f t="shared" si="46"/>
        <v/>
      </c>
    </row>
    <row r="245" spans="20:23" x14ac:dyDescent="0.15">
      <c r="T245" t="str">
        <f t="shared" si="43"/>
        <v/>
      </c>
      <c r="U245" t="str">
        <f t="shared" si="44"/>
        <v/>
      </c>
      <c r="V245" t="str">
        <f t="shared" si="45"/>
        <v/>
      </c>
      <c r="W245" t="str">
        <f t="shared" si="46"/>
        <v/>
      </c>
    </row>
    <row r="246" spans="20:23" x14ac:dyDescent="0.15">
      <c r="T246" t="str">
        <f t="shared" si="43"/>
        <v/>
      </c>
      <c r="U246" t="str">
        <f t="shared" si="44"/>
        <v/>
      </c>
      <c r="V246" t="str">
        <f t="shared" si="45"/>
        <v/>
      </c>
      <c r="W246" t="str">
        <f t="shared" si="46"/>
        <v/>
      </c>
    </row>
    <row r="247" spans="20:23" x14ac:dyDescent="0.15">
      <c r="T247" t="str">
        <f t="shared" si="43"/>
        <v/>
      </c>
      <c r="U247" t="str">
        <f t="shared" si="44"/>
        <v/>
      </c>
      <c r="V247" t="str">
        <f t="shared" si="45"/>
        <v/>
      </c>
      <c r="W247" t="str">
        <f t="shared" si="46"/>
        <v/>
      </c>
    </row>
    <row r="248" spans="20:23" x14ac:dyDescent="0.15">
      <c r="T248" t="str">
        <f t="shared" si="43"/>
        <v/>
      </c>
      <c r="U248" t="str">
        <f t="shared" si="44"/>
        <v/>
      </c>
      <c r="V248" t="str">
        <f t="shared" si="45"/>
        <v/>
      </c>
      <c r="W248" t="str">
        <f t="shared" si="46"/>
        <v/>
      </c>
    </row>
    <row r="249" spans="20:23" x14ac:dyDescent="0.15">
      <c r="T249" t="str">
        <f t="shared" si="43"/>
        <v/>
      </c>
      <c r="U249" t="str">
        <f t="shared" si="44"/>
        <v/>
      </c>
      <c r="V249" t="str">
        <f t="shared" si="45"/>
        <v/>
      </c>
      <c r="W249" t="str">
        <f t="shared" si="46"/>
        <v/>
      </c>
    </row>
    <row r="250" spans="20:23" x14ac:dyDescent="0.15">
      <c r="T250" t="str">
        <f t="shared" si="43"/>
        <v/>
      </c>
      <c r="U250" t="str">
        <f t="shared" si="44"/>
        <v/>
      </c>
      <c r="V250" t="str">
        <f t="shared" si="45"/>
        <v/>
      </c>
      <c r="W250" t="str">
        <f t="shared" si="46"/>
        <v/>
      </c>
    </row>
    <row r="251" spans="20:23" x14ac:dyDescent="0.15">
      <c r="T251" t="str">
        <f t="shared" si="43"/>
        <v/>
      </c>
      <c r="U251" t="str">
        <f t="shared" si="44"/>
        <v/>
      </c>
      <c r="V251" t="str">
        <f t="shared" si="45"/>
        <v/>
      </c>
      <c r="W251" t="str">
        <f t="shared" si="46"/>
        <v/>
      </c>
    </row>
    <row r="252" spans="20:23" x14ac:dyDescent="0.15">
      <c r="T252" t="str">
        <f t="shared" si="43"/>
        <v/>
      </c>
      <c r="U252" t="str">
        <f t="shared" si="44"/>
        <v/>
      </c>
      <c r="V252" t="str">
        <f t="shared" si="45"/>
        <v/>
      </c>
      <c r="W252" t="str">
        <f t="shared" si="46"/>
        <v/>
      </c>
    </row>
    <row r="253" spans="20:23" x14ac:dyDescent="0.15">
      <c r="T253" t="str">
        <f t="shared" si="43"/>
        <v/>
      </c>
      <c r="U253" t="str">
        <f t="shared" si="44"/>
        <v/>
      </c>
      <c r="V253" t="str">
        <f t="shared" si="45"/>
        <v/>
      </c>
      <c r="W253" t="str">
        <f t="shared" si="46"/>
        <v/>
      </c>
    </row>
    <row r="254" spans="20:23" x14ac:dyDescent="0.15">
      <c r="T254" t="str">
        <f t="shared" si="43"/>
        <v/>
      </c>
      <c r="U254" t="str">
        <f t="shared" si="44"/>
        <v/>
      </c>
      <c r="V254" t="str">
        <f t="shared" si="45"/>
        <v/>
      </c>
      <c r="W254" t="str">
        <f t="shared" si="46"/>
        <v/>
      </c>
    </row>
    <row r="255" spans="20:23" x14ac:dyDescent="0.15">
      <c r="T255" t="str">
        <f t="shared" si="43"/>
        <v/>
      </c>
      <c r="U255" t="str">
        <f t="shared" si="44"/>
        <v/>
      </c>
      <c r="V255" t="str">
        <f t="shared" si="45"/>
        <v/>
      </c>
      <c r="W255" t="str">
        <f t="shared" si="46"/>
        <v/>
      </c>
    </row>
    <row r="256" spans="20:23" x14ac:dyDescent="0.15">
      <c r="T256" t="str">
        <f t="shared" si="43"/>
        <v/>
      </c>
      <c r="U256" t="str">
        <f t="shared" si="44"/>
        <v/>
      </c>
      <c r="V256" t="str">
        <f t="shared" si="45"/>
        <v/>
      </c>
      <c r="W256" t="str">
        <f t="shared" si="46"/>
        <v/>
      </c>
    </row>
    <row r="257" spans="20:23" x14ac:dyDescent="0.15">
      <c r="T257" t="str">
        <f t="shared" si="43"/>
        <v/>
      </c>
      <c r="U257" t="str">
        <f t="shared" si="44"/>
        <v/>
      </c>
      <c r="V257" t="str">
        <f t="shared" si="45"/>
        <v/>
      </c>
      <c r="W257" t="str">
        <f t="shared" si="46"/>
        <v/>
      </c>
    </row>
    <row r="258" spans="20:23" x14ac:dyDescent="0.15">
      <c r="T258" t="str">
        <f t="shared" si="43"/>
        <v/>
      </c>
      <c r="U258" t="str">
        <f t="shared" si="44"/>
        <v/>
      </c>
      <c r="V258" t="str">
        <f t="shared" si="45"/>
        <v/>
      </c>
      <c r="W258" t="str">
        <f t="shared" si="46"/>
        <v/>
      </c>
    </row>
    <row r="259" spans="20:23" x14ac:dyDescent="0.15">
      <c r="T259" t="str">
        <f t="shared" si="43"/>
        <v/>
      </c>
      <c r="U259" t="str">
        <f t="shared" si="44"/>
        <v/>
      </c>
      <c r="V259" t="str">
        <f t="shared" si="45"/>
        <v/>
      </c>
      <c r="W259" t="str">
        <f t="shared" si="46"/>
        <v/>
      </c>
    </row>
    <row r="260" spans="20:23" x14ac:dyDescent="0.15">
      <c r="T260" t="str">
        <f t="shared" si="43"/>
        <v/>
      </c>
      <c r="U260" t="str">
        <f t="shared" si="44"/>
        <v/>
      </c>
      <c r="V260" t="str">
        <f t="shared" si="45"/>
        <v/>
      </c>
      <c r="W260" t="str">
        <f t="shared" si="46"/>
        <v/>
      </c>
    </row>
    <row r="261" spans="20:23" x14ac:dyDescent="0.15">
      <c r="T261" t="str">
        <f t="shared" si="43"/>
        <v/>
      </c>
      <c r="U261" t="str">
        <f t="shared" si="44"/>
        <v/>
      </c>
      <c r="V261" t="str">
        <f t="shared" si="45"/>
        <v/>
      </c>
      <c r="W261" t="str">
        <f t="shared" si="46"/>
        <v/>
      </c>
    </row>
    <row r="262" spans="20:23" x14ac:dyDescent="0.15">
      <c r="T262" t="str">
        <f t="shared" si="43"/>
        <v/>
      </c>
      <c r="U262" t="str">
        <f t="shared" si="44"/>
        <v/>
      </c>
      <c r="V262" t="str">
        <f t="shared" si="45"/>
        <v/>
      </c>
      <c r="W262" t="str">
        <f t="shared" si="46"/>
        <v/>
      </c>
    </row>
    <row r="263" spans="20:23" x14ac:dyDescent="0.15">
      <c r="T263" t="str">
        <f t="shared" si="43"/>
        <v/>
      </c>
      <c r="U263" t="str">
        <f t="shared" si="44"/>
        <v/>
      </c>
      <c r="V263" t="str">
        <f t="shared" si="45"/>
        <v/>
      </c>
      <c r="W263" t="str">
        <f t="shared" si="46"/>
        <v/>
      </c>
    </row>
    <row r="264" spans="20:23" x14ac:dyDescent="0.15">
      <c r="T264" t="str">
        <f t="shared" si="43"/>
        <v/>
      </c>
      <c r="U264" t="str">
        <f t="shared" si="44"/>
        <v/>
      </c>
      <c r="V264" t="str">
        <f t="shared" si="45"/>
        <v/>
      </c>
      <c r="W264" t="str">
        <f t="shared" si="46"/>
        <v/>
      </c>
    </row>
    <row r="265" spans="20:23" x14ac:dyDescent="0.15">
      <c r="T265" t="str">
        <f t="shared" si="43"/>
        <v/>
      </c>
      <c r="U265" t="str">
        <f t="shared" si="44"/>
        <v/>
      </c>
      <c r="V265" t="str">
        <f t="shared" si="45"/>
        <v/>
      </c>
      <c r="W265" t="str">
        <f t="shared" si="46"/>
        <v/>
      </c>
    </row>
    <row r="266" spans="20:23" x14ac:dyDescent="0.15">
      <c r="T266" t="str">
        <f t="shared" si="43"/>
        <v/>
      </c>
      <c r="U266" t="str">
        <f t="shared" si="44"/>
        <v/>
      </c>
      <c r="V266" t="str">
        <f t="shared" si="45"/>
        <v/>
      </c>
      <c r="W266" t="str">
        <f t="shared" si="46"/>
        <v/>
      </c>
    </row>
    <row r="267" spans="20:23" x14ac:dyDescent="0.15">
      <c r="T267" t="str">
        <f t="shared" si="43"/>
        <v/>
      </c>
      <c r="U267" t="str">
        <f t="shared" si="44"/>
        <v/>
      </c>
      <c r="V267" t="str">
        <f t="shared" si="45"/>
        <v/>
      </c>
      <c r="W267" t="str">
        <f t="shared" si="46"/>
        <v/>
      </c>
    </row>
    <row r="268" spans="20:23" x14ac:dyDescent="0.15">
      <c r="T268" t="str">
        <f t="shared" si="43"/>
        <v/>
      </c>
      <c r="U268" t="str">
        <f t="shared" si="44"/>
        <v/>
      </c>
      <c r="V268" t="str">
        <f t="shared" si="45"/>
        <v/>
      </c>
      <c r="W268" t="str">
        <f t="shared" si="46"/>
        <v/>
      </c>
    </row>
    <row r="269" spans="20:23" x14ac:dyDescent="0.15">
      <c r="T269" t="str">
        <f t="shared" si="43"/>
        <v/>
      </c>
      <c r="U269" t="str">
        <f t="shared" si="44"/>
        <v/>
      </c>
      <c r="V269" t="str">
        <f t="shared" si="45"/>
        <v/>
      </c>
      <c r="W269" t="str">
        <f t="shared" si="46"/>
        <v/>
      </c>
    </row>
    <row r="270" spans="20:23" x14ac:dyDescent="0.15">
      <c r="T270" t="str">
        <f t="shared" si="43"/>
        <v/>
      </c>
      <c r="U270" t="str">
        <f t="shared" si="44"/>
        <v/>
      </c>
      <c r="V270" t="str">
        <f t="shared" si="45"/>
        <v/>
      </c>
      <c r="W270" t="str">
        <f t="shared" si="46"/>
        <v/>
      </c>
    </row>
    <row r="271" spans="20:23" x14ac:dyDescent="0.15">
      <c r="T271" t="str">
        <f t="shared" si="43"/>
        <v/>
      </c>
      <c r="U271" t="str">
        <f t="shared" si="44"/>
        <v/>
      </c>
      <c r="V271" t="str">
        <f t="shared" si="45"/>
        <v/>
      </c>
      <c r="W271" t="str">
        <f t="shared" si="46"/>
        <v/>
      </c>
    </row>
    <row r="272" spans="20:23" x14ac:dyDescent="0.15">
      <c r="T272" t="str">
        <f t="shared" si="43"/>
        <v/>
      </c>
      <c r="U272" t="str">
        <f t="shared" si="44"/>
        <v/>
      </c>
      <c r="V272" t="str">
        <f t="shared" si="45"/>
        <v/>
      </c>
      <c r="W272" t="str">
        <f t="shared" si="46"/>
        <v/>
      </c>
    </row>
    <row r="273" spans="20:23" x14ac:dyDescent="0.15">
      <c r="T273" t="str">
        <f t="shared" ref="T273:T308" si="47">IF(H273="○","１男１００ｍ．","")</f>
        <v/>
      </c>
      <c r="U273" t="str">
        <f t="shared" ref="U273:U308" si="48">IF(J273="○","２男１００ｍ．","")</f>
        <v/>
      </c>
      <c r="V273" t="str">
        <f t="shared" ref="V273:V308" si="49">IF(L273="○","３男１００ｍ．","")</f>
        <v/>
      </c>
      <c r="W273" t="str">
        <f t="shared" ref="W273:W308" si="50">IF(N273="○","全男２００ｍ．","")</f>
        <v/>
      </c>
    </row>
    <row r="274" spans="20:23" x14ac:dyDescent="0.15">
      <c r="T274" t="str">
        <f t="shared" si="47"/>
        <v/>
      </c>
      <c r="U274" t="str">
        <f t="shared" si="48"/>
        <v/>
      </c>
      <c r="V274" t="str">
        <f t="shared" si="49"/>
        <v/>
      </c>
      <c r="W274" t="str">
        <f t="shared" si="50"/>
        <v/>
      </c>
    </row>
    <row r="275" spans="20:23" x14ac:dyDescent="0.15">
      <c r="T275" t="str">
        <f t="shared" si="47"/>
        <v/>
      </c>
      <c r="U275" t="str">
        <f t="shared" si="48"/>
        <v/>
      </c>
      <c r="V275" t="str">
        <f t="shared" si="49"/>
        <v/>
      </c>
      <c r="W275" t="str">
        <f t="shared" si="50"/>
        <v/>
      </c>
    </row>
    <row r="276" spans="20:23" x14ac:dyDescent="0.15">
      <c r="T276" t="str">
        <f t="shared" si="47"/>
        <v/>
      </c>
      <c r="U276" t="str">
        <f t="shared" si="48"/>
        <v/>
      </c>
      <c r="V276" t="str">
        <f t="shared" si="49"/>
        <v/>
      </c>
      <c r="W276" t="str">
        <f t="shared" si="50"/>
        <v/>
      </c>
    </row>
    <row r="277" spans="20:23" x14ac:dyDescent="0.15">
      <c r="T277" t="str">
        <f t="shared" si="47"/>
        <v/>
      </c>
      <c r="U277" t="str">
        <f t="shared" si="48"/>
        <v/>
      </c>
      <c r="V277" t="str">
        <f t="shared" si="49"/>
        <v/>
      </c>
      <c r="W277" t="str">
        <f t="shared" si="50"/>
        <v/>
      </c>
    </row>
    <row r="278" spans="20:23" x14ac:dyDescent="0.15">
      <c r="T278" t="str">
        <f t="shared" si="47"/>
        <v/>
      </c>
      <c r="U278" t="str">
        <f t="shared" si="48"/>
        <v/>
      </c>
      <c r="V278" t="str">
        <f t="shared" si="49"/>
        <v/>
      </c>
      <c r="W278" t="str">
        <f t="shared" si="50"/>
        <v/>
      </c>
    </row>
    <row r="279" spans="20:23" x14ac:dyDescent="0.15">
      <c r="T279" t="str">
        <f t="shared" si="47"/>
        <v/>
      </c>
      <c r="U279" t="str">
        <f t="shared" si="48"/>
        <v/>
      </c>
      <c r="V279" t="str">
        <f t="shared" si="49"/>
        <v/>
      </c>
      <c r="W279" t="str">
        <f t="shared" si="50"/>
        <v/>
      </c>
    </row>
    <row r="280" spans="20:23" x14ac:dyDescent="0.15">
      <c r="T280" t="str">
        <f t="shared" si="47"/>
        <v/>
      </c>
      <c r="U280" t="str">
        <f t="shared" si="48"/>
        <v/>
      </c>
      <c r="V280" t="str">
        <f t="shared" si="49"/>
        <v/>
      </c>
      <c r="W280" t="str">
        <f t="shared" si="50"/>
        <v/>
      </c>
    </row>
    <row r="281" spans="20:23" x14ac:dyDescent="0.15">
      <c r="T281" t="str">
        <f t="shared" si="47"/>
        <v/>
      </c>
      <c r="U281" t="str">
        <f t="shared" si="48"/>
        <v/>
      </c>
      <c r="V281" t="str">
        <f t="shared" si="49"/>
        <v/>
      </c>
      <c r="W281" t="str">
        <f t="shared" si="50"/>
        <v/>
      </c>
    </row>
    <row r="282" spans="20:23" x14ac:dyDescent="0.15">
      <c r="T282" t="str">
        <f t="shared" si="47"/>
        <v/>
      </c>
      <c r="U282" t="str">
        <f t="shared" si="48"/>
        <v/>
      </c>
      <c r="V282" t="str">
        <f t="shared" si="49"/>
        <v/>
      </c>
      <c r="W282" t="str">
        <f t="shared" si="50"/>
        <v/>
      </c>
    </row>
    <row r="283" spans="20:23" x14ac:dyDescent="0.15">
      <c r="T283" t="str">
        <f t="shared" si="47"/>
        <v/>
      </c>
      <c r="U283" t="str">
        <f t="shared" si="48"/>
        <v/>
      </c>
      <c r="V283" t="str">
        <f t="shared" si="49"/>
        <v/>
      </c>
      <c r="W283" t="str">
        <f t="shared" si="50"/>
        <v/>
      </c>
    </row>
    <row r="284" spans="20:23" x14ac:dyDescent="0.15">
      <c r="T284" t="str">
        <f t="shared" si="47"/>
        <v/>
      </c>
      <c r="U284" t="str">
        <f t="shared" si="48"/>
        <v/>
      </c>
      <c r="V284" t="str">
        <f t="shared" si="49"/>
        <v/>
      </c>
      <c r="W284" t="str">
        <f t="shared" si="50"/>
        <v/>
      </c>
    </row>
    <row r="285" spans="20:23" x14ac:dyDescent="0.15">
      <c r="T285" t="str">
        <f t="shared" si="47"/>
        <v/>
      </c>
      <c r="U285" t="str">
        <f t="shared" si="48"/>
        <v/>
      </c>
      <c r="V285" t="str">
        <f t="shared" si="49"/>
        <v/>
      </c>
      <c r="W285" t="str">
        <f t="shared" si="50"/>
        <v/>
      </c>
    </row>
    <row r="286" spans="20:23" x14ac:dyDescent="0.15">
      <c r="T286" t="str">
        <f t="shared" si="47"/>
        <v/>
      </c>
      <c r="U286" t="str">
        <f t="shared" si="48"/>
        <v/>
      </c>
      <c r="V286" t="str">
        <f t="shared" si="49"/>
        <v/>
      </c>
      <c r="W286" t="str">
        <f t="shared" si="50"/>
        <v/>
      </c>
    </row>
    <row r="287" spans="20:23" x14ac:dyDescent="0.15">
      <c r="T287" t="str">
        <f t="shared" si="47"/>
        <v/>
      </c>
      <c r="U287" t="str">
        <f t="shared" si="48"/>
        <v/>
      </c>
      <c r="V287" t="str">
        <f t="shared" si="49"/>
        <v/>
      </c>
      <c r="W287" t="str">
        <f t="shared" si="50"/>
        <v/>
      </c>
    </row>
    <row r="288" spans="20:23" x14ac:dyDescent="0.15">
      <c r="T288" t="str">
        <f t="shared" si="47"/>
        <v/>
      </c>
      <c r="U288" t="str">
        <f t="shared" si="48"/>
        <v/>
      </c>
      <c r="V288" t="str">
        <f t="shared" si="49"/>
        <v/>
      </c>
      <c r="W288" t="str">
        <f t="shared" si="50"/>
        <v/>
      </c>
    </row>
    <row r="289" spans="20:23" x14ac:dyDescent="0.15">
      <c r="T289" t="str">
        <f t="shared" si="47"/>
        <v/>
      </c>
      <c r="U289" t="str">
        <f t="shared" si="48"/>
        <v/>
      </c>
      <c r="V289" t="str">
        <f t="shared" si="49"/>
        <v/>
      </c>
      <c r="W289" t="str">
        <f t="shared" si="50"/>
        <v/>
      </c>
    </row>
    <row r="290" spans="20:23" x14ac:dyDescent="0.15">
      <c r="T290" t="str">
        <f t="shared" si="47"/>
        <v/>
      </c>
      <c r="U290" t="str">
        <f t="shared" si="48"/>
        <v/>
      </c>
      <c r="V290" t="str">
        <f t="shared" si="49"/>
        <v/>
      </c>
      <c r="W290" t="str">
        <f t="shared" si="50"/>
        <v/>
      </c>
    </row>
    <row r="291" spans="20:23" x14ac:dyDescent="0.15">
      <c r="T291" t="str">
        <f t="shared" si="47"/>
        <v/>
      </c>
      <c r="U291" t="str">
        <f t="shared" si="48"/>
        <v/>
      </c>
      <c r="V291" t="str">
        <f t="shared" si="49"/>
        <v/>
      </c>
      <c r="W291" t="str">
        <f t="shared" si="50"/>
        <v/>
      </c>
    </row>
    <row r="292" spans="20:23" x14ac:dyDescent="0.15">
      <c r="T292" t="str">
        <f t="shared" si="47"/>
        <v/>
      </c>
      <c r="U292" t="str">
        <f t="shared" si="48"/>
        <v/>
      </c>
      <c r="V292" t="str">
        <f t="shared" si="49"/>
        <v/>
      </c>
      <c r="W292" t="str">
        <f t="shared" si="50"/>
        <v/>
      </c>
    </row>
    <row r="293" spans="20:23" x14ac:dyDescent="0.15">
      <c r="T293" t="str">
        <f t="shared" si="47"/>
        <v/>
      </c>
      <c r="U293" t="str">
        <f t="shared" si="48"/>
        <v/>
      </c>
      <c r="V293" t="str">
        <f t="shared" si="49"/>
        <v/>
      </c>
      <c r="W293" t="str">
        <f t="shared" si="50"/>
        <v/>
      </c>
    </row>
    <row r="294" spans="20:23" x14ac:dyDescent="0.15">
      <c r="T294" t="str">
        <f t="shared" si="47"/>
        <v/>
      </c>
      <c r="U294" t="str">
        <f t="shared" si="48"/>
        <v/>
      </c>
      <c r="V294" t="str">
        <f t="shared" si="49"/>
        <v/>
      </c>
      <c r="W294" t="str">
        <f t="shared" si="50"/>
        <v/>
      </c>
    </row>
    <row r="295" spans="20:23" x14ac:dyDescent="0.15">
      <c r="T295" t="str">
        <f t="shared" si="47"/>
        <v/>
      </c>
      <c r="U295" t="str">
        <f t="shared" si="48"/>
        <v/>
      </c>
      <c r="V295" t="str">
        <f t="shared" si="49"/>
        <v/>
      </c>
      <c r="W295" t="str">
        <f t="shared" si="50"/>
        <v/>
      </c>
    </row>
    <row r="296" spans="20:23" x14ac:dyDescent="0.15">
      <c r="T296" t="str">
        <f t="shared" si="47"/>
        <v/>
      </c>
      <c r="U296" t="str">
        <f t="shared" si="48"/>
        <v/>
      </c>
      <c r="V296" t="str">
        <f t="shared" si="49"/>
        <v/>
      </c>
      <c r="W296" t="str">
        <f t="shared" si="50"/>
        <v/>
      </c>
    </row>
    <row r="297" spans="20:23" x14ac:dyDescent="0.15">
      <c r="T297" t="str">
        <f t="shared" si="47"/>
        <v/>
      </c>
      <c r="U297" t="str">
        <f t="shared" si="48"/>
        <v/>
      </c>
      <c r="V297" t="str">
        <f t="shared" si="49"/>
        <v/>
      </c>
      <c r="W297" t="str">
        <f t="shared" si="50"/>
        <v/>
      </c>
    </row>
    <row r="298" spans="20:23" x14ac:dyDescent="0.15">
      <c r="T298" t="str">
        <f t="shared" si="47"/>
        <v/>
      </c>
      <c r="U298" t="str">
        <f t="shared" si="48"/>
        <v/>
      </c>
      <c r="V298" t="str">
        <f t="shared" si="49"/>
        <v/>
      </c>
      <c r="W298" t="str">
        <f t="shared" si="50"/>
        <v/>
      </c>
    </row>
    <row r="299" spans="20:23" x14ac:dyDescent="0.15">
      <c r="T299" t="str">
        <f t="shared" si="47"/>
        <v/>
      </c>
      <c r="U299" t="str">
        <f t="shared" si="48"/>
        <v/>
      </c>
      <c r="V299" t="str">
        <f t="shared" si="49"/>
        <v/>
      </c>
      <c r="W299" t="str">
        <f t="shared" si="50"/>
        <v/>
      </c>
    </row>
    <row r="300" spans="20:23" x14ac:dyDescent="0.15">
      <c r="T300" t="str">
        <f t="shared" si="47"/>
        <v/>
      </c>
      <c r="U300" t="str">
        <f t="shared" si="48"/>
        <v/>
      </c>
      <c r="V300" t="str">
        <f t="shared" si="49"/>
        <v/>
      </c>
      <c r="W300" t="str">
        <f t="shared" si="50"/>
        <v/>
      </c>
    </row>
    <row r="301" spans="20:23" x14ac:dyDescent="0.15">
      <c r="T301" t="str">
        <f t="shared" si="47"/>
        <v/>
      </c>
      <c r="U301" t="str">
        <f t="shared" si="48"/>
        <v/>
      </c>
      <c r="V301" t="str">
        <f t="shared" si="49"/>
        <v/>
      </c>
      <c r="W301" t="str">
        <f t="shared" si="50"/>
        <v/>
      </c>
    </row>
    <row r="302" spans="20:23" x14ac:dyDescent="0.15">
      <c r="T302" t="str">
        <f t="shared" si="47"/>
        <v/>
      </c>
      <c r="U302" t="str">
        <f t="shared" si="48"/>
        <v/>
      </c>
      <c r="V302" t="str">
        <f t="shared" si="49"/>
        <v/>
      </c>
      <c r="W302" t="str">
        <f t="shared" si="50"/>
        <v/>
      </c>
    </row>
    <row r="303" spans="20:23" x14ac:dyDescent="0.15">
      <c r="T303" t="str">
        <f t="shared" si="47"/>
        <v/>
      </c>
      <c r="U303" t="str">
        <f t="shared" si="48"/>
        <v/>
      </c>
      <c r="V303" t="str">
        <f t="shared" si="49"/>
        <v/>
      </c>
      <c r="W303" t="str">
        <f t="shared" si="50"/>
        <v/>
      </c>
    </row>
    <row r="304" spans="20:23" x14ac:dyDescent="0.15">
      <c r="T304" t="str">
        <f t="shared" si="47"/>
        <v/>
      </c>
      <c r="U304" t="str">
        <f t="shared" si="48"/>
        <v/>
      </c>
      <c r="V304" t="str">
        <f t="shared" si="49"/>
        <v/>
      </c>
      <c r="W304" t="str">
        <f t="shared" si="50"/>
        <v/>
      </c>
    </row>
    <row r="305" spans="20:23" x14ac:dyDescent="0.15">
      <c r="T305" t="str">
        <f t="shared" si="47"/>
        <v/>
      </c>
      <c r="U305" t="str">
        <f t="shared" si="48"/>
        <v/>
      </c>
      <c r="V305" t="str">
        <f t="shared" si="49"/>
        <v/>
      </c>
      <c r="W305" t="str">
        <f t="shared" si="50"/>
        <v/>
      </c>
    </row>
    <row r="306" spans="20:23" x14ac:dyDescent="0.15">
      <c r="T306" t="str">
        <f t="shared" si="47"/>
        <v/>
      </c>
      <c r="U306" t="str">
        <f t="shared" si="48"/>
        <v/>
      </c>
      <c r="V306" t="str">
        <f t="shared" si="49"/>
        <v/>
      </c>
      <c r="W306" t="str">
        <f t="shared" si="50"/>
        <v/>
      </c>
    </row>
    <row r="307" spans="20:23" x14ac:dyDescent="0.15">
      <c r="T307" t="str">
        <f t="shared" si="47"/>
        <v/>
      </c>
      <c r="U307" t="str">
        <f t="shared" si="48"/>
        <v/>
      </c>
      <c r="V307" t="str">
        <f t="shared" si="49"/>
        <v/>
      </c>
      <c r="W307" t="str">
        <f t="shared" si="50"/>
        <v/>
      </c>
    </row>
    <row r="308" spans="20:23" x14ac:dyDescent="0.15">
      <c r="T308" t="str">
        <f t="shared" si="47"/>
        <v/>
      </c>
      <c r="U308" t="str">
        <f t="shared" si="48"/>
        <v/>
      </c>
      <c r="V308" t="str">
        <f t="shared" si="49"/>
        <v/>
      </c>
      <c r="W308" t="str">
        <f t="shared" si="50"/>
        <v/>
      </c>
    </row>
    <row r="329" spans="1:1" x14ac:dyDescent="0.15">
      <c r="A329" s="3"/>
    </row>
  </sheetData>
  <protectedRanges>
    <protectedRange sqref="J35 I9:O31 H9:H208 I67:O208" name="範囲2"/>
    <protectedRange sqref="B9:E31 B49:E208" name="範囲1"/>
    <protectedRange sqref="B32:E48" name="範囲1_1"/>
    <protectedRange sqref="I36:O66 K35:O35 I35 I32:O34" name="範囲2_1"/>
  </protectedRanges>
  <mergeCells count="5">
    <mergeCell ref="B1:G1"/>
    <mergeCell ref="H7:I7"/>
    <mergeCell ref="J7:K7"/>
    <mergeCell ref="L7:M7"/>
    <mergeCell ref="N7:O7"/>
  </mergeCells>
  <phoneticPr fontId="2"/>
  <dataValidations count="2">
    <dataValidation type="list" allowBlank="1" showInputMessage="1" showErrorMessage="1" sqref="J35:J208 N9:N14 N16:N208 H9:H208 L9:L208 J9:J33" xr:uid="{00000000-0002-0000-0200-000000000000}">
      <formula1>$T$7</formula1>
    </dataValidation>
    <dataValidation type="custom" allowBlank="1" showInputMessage="1" showErrorMessage="1" sqref="N15" xr:uid="{00000000-0002-0000-0200-000001000000}">
      <formula1>$T$7</formula1>
    </dataValidation>
  </dataValidations>
  <printOptions horizontalCentered="1" verticalCentere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indexed="44"/>
  </sheetPr>
  <dimension ref="A1:S113"/>
  <sheetViews>
    <sheetView zoomScale="110" zoomScaleNormal="110" workbookViewId="0">
      <selection activeCell="P60" sqref="P60"/>
    </sheetView>
  </sheetViews>
  <sheetFormatPr defaultRowHeight="13.5" x14ac:dyDescent="0.15"/>
  <cols>
    <col min="2" max="2" width="2.625" customWidth="1"/>
    <col min="3" max="3" width="7" customWidth="1"/>
    <col min="4" max="4" width="14" customWidth="1"/>
    <col min="5" max="5" width="14.75" customWidth="1"/>
    <col min="6" max="7" width="4.125" customWidth="1"/>
    <col min="8" max="8" width="7" customWidth="1"/>
    <col min="9" max="9" width="10.25" customWidth="1"/>
    <col min="10" max="10" width="12.625" customWidth="1"/>
    <col min="11" max="11" width="10" customWidth="1"/>
    <col min="12" max="12" width="4.25" customWidth="1"/>
    <col min="13" max="13" width="9.75" customWidth="1"/>
    <col min="14" max="14" width="1.75" customWidth="1"/>
    <col min="16" max="16" width="12.5" customWidth="1"/>
    <col min="17" max="17" width="3.5" customWidth="1"/>
  </cols>
  <sheetData>
    <row r="1" spans="1:14" x14ac:dyDescent="0.15">
      <c r="D1" s="130" t="s">
        <v>73</v>
      </c>
      <c r="E1" s="81"/>
      <c r="J1" s="82"/>
    </row>
    <row r="2" spans="1:14" x14ac:dyDescent="0.15">
      <c r="D2" s="86"/>
      <c r="E2" s="83"/>
      <c r="K2" s="84"/>
      <c r="L2" t="s">
        <v>55</v>
      </c>
    </row>
    <row r="3" spans="1:14" x14ac:dyDescent="0.15">
      <c r="D3" s="83" t="s">
        <v>56</v>
      </c>
      <c r="E3" s="83"/>
    </row>
    <row r="4" spans="1:14" x14ac:dyDescent="0.15">
      <c r="B4" s="85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7"/>
    </row>
    <row r="5" spans="1:14" ht="13.5" customHeight="1" x14ac:dyDescent="0.15">
      <c r="A5" s="88">
        <v>13.5</v>
      </c>
      <c r="B5" s="89" t="s">
        <v>57</v>
      </c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1"/>
    </row>
    <row r="6" spans="1:14" ht="15.75" customHeight="1" x14ac:dyDescent="0.15">
      <c r="A6" s="88">
        <v>15.75</v>
      </c>
      <c r="B6" s="89"/>
      <c r="C6" s="92"/>
      <c r="D6" s="92"/>
      <c r="E6" s="92" t="str">
        <f>"第"&amp;DBCS('必ず入力してください!!'!L2)&amp;"回　"&amp;"浜田市陸協記録会　参加申込シート　（中学校男子）"</f>
        <v>第１回　浜田市陸協記録会　参加申込シート　（中学校男子）</v>
      </c>
      <c r="F6" s="92"/>
      <c r="G6" s="92"/>
      <c r="H6" s="92"/>
      <c r="I6" s="92"/>
      <c r="K6" s="93"/>
      <c r="L6" s="93"/>
      <c r="M6" s="93"/>
      <c r="N6" s="94"/>
    </row>
    <row r="7" spans="1:14" ht="13.5" customHeight="1" x14ac:dyDescent="0.15">
      <c r="A7" s="88">
        <v>13.5</v>
      </c>
      <c r="B7" s="89"/>
      <c r="N7" s="95"/>
    </row>
    <row r="8" spans="1:14" x14ac:dyDescent="0.15">
      <c r="A8" s="88">
        <v>13.5</v>
      </c>
      <c r="B8" s="89"/>
      <c r="C8" t="s">
        <v>58</v>
      </c>
      <c r="D8" s="100"/>
      <c r="N8" s="95"/>
    </row>
    <row r="9" spans="1:14" ht="17.25" customHeight="1" x14ac:dyDescent="0.15">
      <c r="A9" s="88">
        <v>17.25</v>
      </c>
      <c r="B9" s="89"/>
      <c r="F9" s="98"/>
      <c r="G9" s="98"/>
      <c r="I9" s="99" t="s">
        <v>85</v>
      </c>
      <c r="J9" s="260">
        <f>'必ず入力してください!!'!D10</f>
        <v>0</v>
      </c>
      <c r="K9" s="261"/>
      <c r="L9" s="261"/>
      <c r="N9" s="95"/>
    </row>
    <row r="10" spans="1:14" ht="6.75" customHeight="1" thickBot="1" x14ac:dyDescent="0.2">
      <c r="A10" s="88">
        <v>6.75</v>
      </c>
      <c r="B10" s="89"/>
      <c r="D10" s="100"/>
      <c r="N10" s="95"/>
    </row>
    <row r="11" spans="1:14" ht="26.25" customHeight="1" x14ac:dyDescent="0.15">
      <c r="A11" s="88">
        <v>26.25</v>
      </c>
      <c r="B11" s="89"/>
      <c r="C11" s="101" t="s">
        <v>60</v>
      </c>
      <c r="D11" s="272" t="str">
        <f>"〒　"&amp;'必ず入力してください!!'!D9</f>
        <v>〒　</v>
      </c>
      <c r="E11" s="273"/>
      <c r="F11" s="273"/>
      <c r="G11" s="273"/>
      <c r="H11" s="274"/>
      <c r="I11" s="102" t="s">
        <v>61</v>
      </c>
      <c r="J11" s="268" t="str">
        <f>"     "&amp;'必ず入力してください!!'!D8</f>
        <v xml:space="preserve">     </v>
      </c>
      <c r="K11" s="269"/>
      <c r="L11" s="269"/>
      <c r="M11" s="270"/>
      <c r="N11" s="103"/>
    </row>
    <row r="12" spans="1:14" ht="24" customHeight="1" x14ac:dyDescent="0.15">
      <c r="A12" s="88">
        <v>21</v>
      </c>
      <c r="B12" s="89"/>
      <c r="C12" s="275" t="str">
        <f>"   "&amp;'必ず入力してください!!'!F9</f>
        <v xml:space="preserve">   </v>
      </c>
      <c r="D12" s="276"/>
      <c r="E12" s="276"/>
      <c r="F12" s="276"/>
      <c r="G12" s="276"/>
      <c r="H12" s="277"/>
      <c r="I12" s="104" t="s">
        <v>62</v>
      </c>
      <c r="J12" s="271">
        <f>'必ず入力してください!!'!D11</f>
        <v>0</v>
      </c>
      <c r="K12" s="245"/>
      <c r="L12" s="245"/>
      <c r="M12" s="246"/>
      <c r="N12" s="95"/>
    </row>
    <row r="13" spans="1:14" ht="21" customHeight="1" x14ac:dyDescent="0.15">
      <c r="A13" s="88">
        <v>21</v>
      </c>
      <c r="B13" s="89"/>
      <c r="C13" s="235" t="s">
        <v>295</v>
      </c>
      <c r="D13" s="238" t="s">
        <v>30</v>
      </c>
      <c r="E13" s="241" t="s">
        <v>50</v>
      </c>
      <c r="F13" s="238" t="s">
        <v>29</v>
      </c>
      <c r="G13" s="244" t="s">
        <v>63</v>
      </c>
      <c r="H13" s="245"/>
      <c r="I13" s="245"/>
      <c r="J13" s="245"/>
      <c r="K13" s="245"/>
      <c r="L13" s="245"/>
      <c r="M13" s="246"/>
      <c r="N13" s="103"/>
    </row>
    <row r="14" spans="1:14" ht="21" customHeight="1" x14ac:dyDescent="0.15">
      <c r="A14" s="88">
        <v>21</v>
      </c>
      <c r="B14" s="89"/>
      <c r="C14" s="236"/>
      <c r="D14" s="239"/>
      <c r="E14" s="242"/>
      <c r="F14" s="239"/>
      <c r="G14" s="247" t="s">
        <v>64</v>
      </c>
      <c r="H14" s="252" t="s">
        <v>65</v>
      </c>
      <c r="I14" s="253"/>
      <c r="J14" s="253"/>
      <c r="K14" s="253"/>
      <c r="L14" s="253"/>
      <c r="M14" s="254"/>
      <c r="N14" s="105"/>
    </row>
    <row r="15" spans="1:14" ht="27" customHeight="1" x14ac:dyDescent="0.15">
      <c r="A15" s="88">
        <v>27</v>
      </c>
      <c r="B15" s="89"/>
      <c r="C15" s="237"/>
      <c r="D15" s="240"/>
      <c r="E15" s="243"/>
      <c r="F15" s="240"/>
      <c r="G15" s="248"/>
      <c r="H15" s="255"/>
      <c r="I15" s="256"/>
      <c r="J15" s="256"/>
      <c r="K15" s="256"/>
      <c r="L15" s="256"/>
      <c r="M15" s="257"/>
      <c r="N15" s="105"/>
    </row>
    <row r="16" spans="1:14" ht="15" customHeight="1" x14ac:dyDescent="0.15">
      <c r="A16" s="88"/>
      <c r="B16" s="106">
        <v>1</v>
      </c>
      <c r="C16" s="107" t="str">
        <f>IF(INDEX(中男申込!$B$9:$Q$108,$B16,1)="","",INDEX(中男申込!$B$9:$Q$108,$B16,1))</f>
        <v/>
      </c>
      <c r="D16" s="108" t="str">
        <f>IF(INDEX(中男申込!$B$9:$Q$108,$B16,2)="","",INDEX(中男申込!$B$9:$Q$108,$B16,2))</f>
        <v/>
      </c>
      <c r="E16" s="109" t="str">
        <f>IF(INDEX(中男申込!$B$9:$Q$108,$B16,3)="","",INDEX(中男申込!$B$9:$Q$108,$B16,3))</f>
        <v/>
      </c>
      <c r="F16" s="110" t="str">
        <f>IF(INDEX(中男申込!$B$9:$Q$108,$B16,4)="","",INDEX(中男申込!$B$9:$Q$108,$B16,4))</f>
        <v/>
      </c>
      <c r="G16" s="111" t="str">
        <f>IF(INDEX(中男申込!$B$9:$Q$108,$B16,16)="","",INDEX(中男申込!$B$9:$Q$108,$B16,16))</f>
        <v/>
      </c>
      <c r="H16" s="249" t="str">
        <f>IF(INDEX(中男申込!$B$9:$Q$108,$B16,6)="","",INDEX(中男申込!$B$9:$Q$108,$B16,6))</f>
        <v/>
      </c>
      <c r="I16" s="250"/>
      <c r="J16" s="250"/>
      <c r="K16" s="250"/>
      <c r="L16" s="250"/>
      <c r="M16" s="251"/>
      <c r="N16" s="94"/>
    </row>
    <row r="17" spans="2:19" ht="15" customHeight="1" x14ac:dyDescent="0.15">
      <c r="B17" s="106">
        <f t="shared" ref="B17:B55" si="0">B16+1</f>
        <v>2</v>
      </c>
      <c r="C17" s="112" t="str">
        <f>IF(INDEX(中男申込!$B$9:$Q$108,$B17,1)="","",INDEX(中男申込!$B$9:$Q$108,$B17,1))</f>
        <v/>
      </c>
      <c r="D17" s="113" t="str">
        <f>IF(INDEX(中男申込!$B$9:$Q$108,$B17,2)="","",INDEX(中男申込!$B$9:$Q$108,$B17,2))</f>
        <v/>
      </c>
      <c r="E17" s="114" t="str">
        <f>IF(INDEX(中男申込!$B$9:$Q$108,$B17,3)="","",INDEX(中男申込!$B$9:$Q$108,$B17,3))</f>
        <v/>
      </c>
      <c r="F17" s="115" t="str">
        <f>IF(INDEX(中男申込!$B$9:$Q$108,$B17,4)="","",INDEX(中男申込!$B$9:$Q$108,$B17,4))</f>
        <v/>
      </c>
      <c r="G17" s="116" t="str">
        <f>IF(INDEX(中男申込!$B$9:$Q$108,$B17,16)="","",INDEX(中男申込!$B$9:$Q$108,$B17,16))</f>
        <v/>
      </c>
      <c r="H17" s="216" t="str">
        <f>IF(INDEX(中男申込!$B$9:$Q$108,$B17,6)="","",INDEX(中男申込!$B$9:$Q$108,$B17,6))</f>
        <v/>
      </c>
      <c r="I17" s="217"/>
      <c r="J17" s="217"/>
      <c r="K17" s="217"/>
      <c r="L17" s="217"/>
      <c r="M17" s="218"/>
      <c r="N17" s="94"/>
      <c r="P17" s="222"/>
      <c r="Q17" s="222"/>
      <c r="R17" s="222"/>
    </row>
    <row r="18" spans="2:19" ht="15" customHeight="1" x14ac:dyDescent="0.15">
      <c r="B18" s="106">
        <f t="shared" si="0"/>
        <v>3</v>
      </c>
      <c r="C18" s="112" t="str">
        <f>IF(INDEX(中男申込!$B$9:$Q$108,$B18,1)="","",INDEX(中男申込!$B$9:$Q$108,$B18,1))</f>
        <v/>
      </c>
      <c r="D18" s="113" t="str">
        <f>IF(INDEX(中男申込!$B$9:$Q$108,$B18,2)="","",INDEX(中男申込!$B$9:$Q$108,$B18,2))</f>
        <v/>
      </c>
      <c r="E18" s="114" t="str">
        <f>IF(INDEX(中男申込!$B$9:$Q$108,$B18,3)="","",INDEX(中男申込!$B$9:$Q$108,$B18,3))</f>
        <v/>
      </c>
      <c r="F18" s="115" t="str">
        <f>IF(INDEX(中男申込!$B$9:$Q$108,$B18,4)="","",INDEX(中男申込!$B$9:$Q$108,$B18,4))</f>
        <v/>
      </c>
      <c r="G18" s="116" t="str">
        <f>IF(INDEX(中男申込!$B$9:$Q$108,$B18,16)="","",INDEX(中男申込!$B$9:$Q$108,$B18,16))</f>
        <v/>
      </c>
      <c r="H18" s="216" t="str">
        <f>IF(INDEX(中男申込!$B$9:$Q$108,$B18,6)="","",INDEX(中男申込!$B$9:$Q$108,$B18,6))</f>
        <v/>
      </c>
      <c r="I18" s="217"/>
      <c r="J18" s="217"/>
      <c r="K18" s="217"/>
      <c r="L18" s="217"/>
      <c r="M18" s="218"/>
      <c r="N18" s="94"/>
      <c r="P18" s="93"/>
      <c r="Q18" s="93"/>
      <c r="R18" s="93"/>
      <c r="S18" s="93"/>
    </row>
    <row r="19" spans="2:19" ht="15" customHeight="1" x14ac:dyDescent="0.15">
      <c r="B19" s="106">
        <f t="shared" si="0"/>
        <v>4</v>
      </c>
      <c r="C19" s="112" t="str">
        <f>IF(INDEX(中男申込!$B$9:$Q$108,$B19,1)="","",INDEX(中男申込!$B$9:$Q$108,$B19,1))</f>
        <v/>
      </c>
      <c r="D19" s="113" t="str">
        <f>IF(INDEX(中男申込!$B$9:$Q$108,$B19,2)="","",INDEX(中男申込!$B$9:$Q$108,$B19,2))</f>
        <v/>
      </c>
      <c r="E19" s="114" t="str">
        <f>IF(INDEX(中男申込!$B$9:$Q$108,$B19,3)="","",INDEX(中男申込!$B$9:$Q$108,$B19,3))</f>
        <v/>
      </c>
      <c r="F19" s="115" t="str">
        <f>IF(INDEX(中男申込!$B$9:$Q$108,$B19,4)="","",INDEX(中男申込!$B$9:$Q$108,$B19,4))</f>
        <v/>
      </c>
      <c r="G19" s="116" t="str">
        <f>IF(INDEX(中男申込!$B$9:$Q$108,$B19,16)="","",INDEX(中男申込!$B$9:$Q$108,$B19,16))</f>
        <v/>
      </c>
      <c r="H19" s="216" t="str">
        <f>IF(INDEX(中男申込!$B$9:$Q$108,$B19,6)="","",INDEX(中男申込!$B$9:$Q$108,$B19,6))</f>
        <v/>
      </c>
      <c r="I19" s="217"/>
      <c r="J19" s="217"/>
      <c r="K19" s="217"/>
      <c r="L19" s="217"/>
      <c r="M19" s="218"/>
      <c r="N19" s="94"/>
      <c r="Q19" s="93"/>
      <c r="R19" s="223"/>
      <c r="S19" s="99"/>
    </row>
    <row r="20" spans="2:19" ht="15" customHeight="1" x14ac:dyDescent="0.15">
      <c r="B20" s="106">
        <f t="shared" si="0"/>
        <v>5</v>
      </c>
      <c r="C20" s="112" t="str">
        <f>IF(INDEX(中男申込!$B$9:$Q$108,$B20,1)="","",INDEX(中男申込!$B$9:$Q$108,$B20,1))</f>
        <v/>
      </c>
      <c r="D20" s="113" t="str">
        <f>IF(INDEX(中男申込!$B$9:$Q$108,$B20,2)="","",INDEX(中男申込!$B$9:$Q$108,$B20,2))</f>
        <v/>
      </c>
      <c r="E20" s="114" t="str">
        <f>IF(INDEX(中男申込!$B$9:$Q$108,$B20,3)="","",INDEX(中男申込!$B$9:$Q$108,$B20,3))</f>
        <v/>
      </c>
      <c r="F20" s="115" t="str">
        <f>IF(INDEX(中男申込!$B$9:$Q$108,$B20,4)="","",INDEX(中男申込!$B$9:$Q$108,$B20,4))</f>
        <v/>
      </c>
      <c r="G20" s="116" t="str">
        <f>IF(INDEX(中男申込!$B$9:$Q$108,$B20,16)="","",INDEX(中男申込!$B$9:$Q$108,$B20,16))</f>
        <v/>
      </c>
      <c r="H20" s="216" t="str">
        <f>IF(INDEX(中男申込!$B$9:$Q$108,$B20,6)="","",INDEX(中男申込!$B$9:$Q$108,$B20,6))</f>
        <v/>
      </c>
      <c r="I20" s="217"/>
      <c r="J20" s="217"/>
      <c r="K20" s="217"/>
      <c r="L20" s="217"/>
      <c r="M20" s="218"/>
      <c r="N20" s="94"/>
      <c r="Q20" s="93"/>
      <c r="R20" s="223"/>
      <c r="S20" s="99"/>
    </row>
    <row r="21" spans="2:19" ht="15" customHeight="1" x14ac:dyDescent="0.15">
      <c r="B21" s="106">
        <f t="shared" si="0"/>
        <v>6</v>
      </c>
      <c r="C21" s="112" t="str">
        <f>IF(INDEX(中男申込!$B$9:$Q$108,$B21,1)="","",INDEX(中男申込!$B$9:$Q$108,$B21,1))</f>
        <v/>
      </c>
      <c r="D21" s="113" t="str">
        <f>IF(INDEX(中男申込!$B$9:$Q$108,$B21,2)="","",INDEX(中男申込!$B$9:$Q$108,$B21,2))</f>
        <v/>
      </c>
      <c r="E21" s="114" t="str">
        <f>IF(INDEX(中男申込!$B$9:$Q$108,$B21,3)="","",INDEX(中男申込!$B$9:$Q$108,$B21,3))</f>
        <v/>
      </c>
      <c r="F21" s="115" t="str">
        <f>IF(INDEX(中男申込!$B$9:$Q$108,$B21,4)="","",INDEX(中男申込!$B$9:$Q$108,$B21,4))</f>
        <v/>
      </c>
      <c r="G21" s="116" t="str">
        <f>IF(INDEX(中男申込!$B$9:$Q$108,$B21,16)="","",INDEX(中男申込!$B$9:$Q$108,$B21,16))</f>
        <v/>
      </c>
      <c r="H21" s="216" t="str">
        <f>IF(INDEX(中男申込!$B$9:$Q$108,$B21,6)="","",INDEX(中男申込!$B$9:$Q$108,$B21,6))</f>
        <v/>
      </c>
      <c r="I21" s="217"/>
      <c r="J21" s="217"/>
      <c r="K21" s="217"/>
      <c r="L21" s="217"/>
      <c r="M21" s="218"/>
      <c r="N21" s="94"/>
      <c r="Q21" s="93"/>
      <c r="R21" s="223"/>
      <c r="S21" s="99"/>
    </row>
    <row r="22" spans="2:19" ht="15" customHeight="1" x14ac:dyDescent="0.15">
      <c r="B22" s="106">
        <f t="shared" si="0"/>
        <v>7</v>
      </c>
      <c r="C22" s="112" t="str">
        <f>IF(INDEX(中男申込!$B$9:$Q$108,$B22,1)="","",INDEX(中男申込!$B$9:$Q$108,$B22,1))</f>
        <v/>
      </c>
      <c r="D22" s="113" t="str">
        <f>IF(INDEX(中男申込!$B$9:$Q$108,$B22,2)="","",INDEX(中男申込!$B$9:$Q$108,$B22,2))</f>
        <v/>
      </c>
      <c r="E22" s="114" t="str">
        <f>IF(INDEX(中男申込!$B$9:$Q$108,$B22,3)="","",INDEX(中男申込!$B$9:$Q$108,$B22,3))</f>
        <v/>
      </c>
      <c r="F22" s="115" t="str">
        <f>IF(INDEX(中男申込!$B$9:$Q$108,$B22,4)="","",INDEX(中男申込!$B$9:$Q$108,$B22,4))</f>
        <v/>
      </c>
      <c r="G22" s="116" t="str">
        <f>IF(INDEX(中男申込!$B$9:$Q$108,$B22,16)="","",INDEX(中男申込!$B$9:$Q$108,$B22,16))</f>
        <v/>
      </c>
      <c r="H22" s="216" t="str">
        <f>IF(INDEX(中男申込!$B$9:$Q$108,$B22,6)="","",INDEX(中男申込!$B$9:$Q$108,$B22,6))</f>
        <v/>
      </c>
      <c r="I22" s="217"/>
      <c r="J22" s="217"/>
      <c r="K22" s="217"/>
      <c r="L22" s="217"/>
      <c r="M22" s="218"/>
      <c r="N22" s="94"/>
      <c r="Q22" s="93"/>
      <c r="R22" s="223"/>
      <c r="S22" s="99"/>
    </row>
    <row r="23" spans="2:19" ht="15" customHeight="1" x14ac:dyDescent="0.15">
      <c r="B23" s="106">
        <f t="shared" si="0"/>
        <v>8</v>
      </c>
      <c r="C23" s="112" t="str">
        <f>IF(INDEX(中男申込!$B$9:$Q$108,$B23,1)="","",INDEX(中男申込!$B$9:$Q$108,$B23,1))</f>
        <v/>
      </c>
      <c r="D23" s="113" t="str">
        <f>IF(INDEX(中男申込!$B$9:$Q$108,$B23,2)="","",INDEX(中男申込!$B$9:$Q$108,$B23,2))</f>
        <v/>
      </c>
      <c r="E23" s="114" t="str">
        <f>IF(INDEX(中男申込!$B$9:$Q$108,$B23,3)="","",INDEX(中男申込!$B$9:$Q$108,$B23,3))</f>
        <v/>
      </c>
      <c r="F23" s="115" t="str">
        <f>IF(INDEX(中男申込!$B$9:$Q$108,$B23,4)="","",INDEX(中男申込!$B$9:$Q$108,$B23,4))</f>
        <v/>
      </c>
      <c r="G23" s="116" t="str">
        <f>IF(INDEX(中男申込!$B$9:$Q$108,$B23,16)="","",INDEX(中男申込!$B$9:$Q$108,$B23,16))</f>
        <v/>
      </c>
      <c r="H23" s="216" t="str">
        <f>IF(INDEX(中男申込!$B$9:$Q$108,$B23,6)="","",INDEX(中男申込!$B$9:$Q$108,$B23,6))</f>
        <v/>
      </c>
      <c r="I23" s="217"/>
      <c r="J23" s="217"/>
      <c r="K23" s="217"/>
      <c r="L23" s="217"/>
      <c r="M23" s="218"/>
      <c r="N23" s="94"/>
      <c r="Q23" s="93"/>
      <c r="R23" s="223"/>
      <c r="S23" s="99"/>
    </row>
    <row r="24" spans="2:19" ht="15" customHeight="1" x14ac:dyDescent="0.15">
      <c r="B24" s="106">
        <f t="shared" si="0"/>
        <v>9</v>
      </c>
      <c r="C24" s="112" t="str">
        <f>IF(INDEX(中男申込!$B$9:$Q$108,$B24,1)="","",INDEX(中男申込!$B$9:$Q$108,$B24,1))</f>
        <v/>
      </c>
      <c r="D24" s="113" t="str">
        <f>IF(INDEX(中男申込!$B$9:$Q$108,$B24,2)="","",INDEX(中男申込!$B$9:$Q$108,$B24,2))</f>
        <v/>
      </c>
      <c r="E24" s="114" t="str">
        <f>IF(INDEX(中男申込!$B$9:$Q$108,$B24,3)="","",INDEX(中男申込!$B$9:$Q$108,$B24,3))</f>
        <v/>
      </c>
      <c r="F24" s="115" t="str">
        <f>IF(INDEX(中男申込!$B$9:$Q$108,$B24,4)="","",INDEX(中男申込!$B$9:$Q$108,$B24,4))</f>
        <v/>
      </c>
      <c r="G24" s="116" t="str">
        <f>IF(INDEX(中男申込!$B$9:$Q$108,$B24,16)="","",INDEX(中男申込!$B$9:$Q$108,$B24,16))</f>
        <v/>
      </c>
      <c r="H24" s="216" t="str">
        <f>IF(INDEX(中男申込!$B$9:$Q$108,$B24,6)="","",INDEX(中男申込!$B$9:$Q$108,$B24,6))</f>
        <v/>
      </c>
      <c r="I24" s="217"/>
      <c r="J24" s="217"/>
      <c r="K24" s="217"/>
      <c r="L24" s="217"/>
      <c r="M24" s="218"/>
      <c r="N24" s="94"/>
      <c r="Q24" s="93"/>
      <c r="R24" s="223"/>
      <c r="S24" s="99"/>
    </row>
    <row r="25" spans="2:19" ht="15" customHeight="1" x14ac:dyDescent="0.15">
      <c r="B25" s="106">
        <f t="shared" si="0"/>
        <v>10</v>
      </c>
      <c r="C25" s="117" t="str">
        <f>IF(INDEX(中男申込!$B$9:$Q$108,$B25,1)="","",INDEX(中男申込!$B$9:$Q$108,$B25,1))</f>
        <v/>
      </c>
      <c r="D25" s="118" t="str">
        <f>IF(INDEX(中男申込!$B$9:$Q$108,$B25,2)="","",INDEX(中男申込!$B$9:$Q$108,$B25,2))</f>
        <v/>
      </c>
      <c r="E25" s="119" t="str">
        <f>IF(INDEX(中男申込!$B$9:$Q$108,$B25,3)="","",INDEX(中男申込!$B$9:$Q$108,$B25,3))</f>
        <v/>
      </c>
      <c r="F25" s="120" t="str">
        <f>IF(INDEX(中男申込!$B$9:$Q$108,$B25,4)="","",INDEX(中男申込!$B$9:$Q$108,$B25,4))</f>
        <v/>
      </c>
      <c r="G25" s="121" t="str">
        <f>IF(INDEX(中男申込!$B$9:$Q$108,$B25,16)="","",INDEX(中男申込!$B$9:$Q$108,$B25,16))</f>
        <v/>
      </c>
      <c r="H25" s="219" t="str">
        <f>IF(INDEX(中男申込!$B$9:$Q$108,$B25,6)="","",INDEX(中男申込!$B$9:$Q$108,$B25,6))</f>
        <v/>
      </c>
      <c r="I25" s="220"/>
      <c r="J25" s="220"/>
      <c r="K25" s="220"/>
      <c r="L25" s="220"/>
      <c r="M25" s="221"/>
      <c r="N25" s="94"/>
    </row>
    <row r="26" spans="2:19" ht="15" customHeight="1" x14ac:dyDescent="0.15">
      <c r="B26" s="106">
        <f t="shared" si="0"/>
        <v>11</v>
      </c>
      <c r="C26" s="107" t="str">
        <f>IF(INDEX(中男申込!$B$9:$Q$108,$B26,1)="","",INDEX(中男申込!$B$9:$Q$108,$B26,1))</f>
        <v/>
      </c>
      <c r="D26" s="108" t="str">
        <f>IF(INDEX(中男申込!$B$9:$Q$108,$B26,2)="","",INDEX(中男申込!$B$9:$Q$108,$B26,2))</f>
        <v/>
      </c>
      <c r="E26" s="109" t="str">
        <f>IF(INDEX(中男申込!$B$9:$Q$108,$B26,3)="","",INDEX(中男申込!$B$9:$Q$108,$B26,3))</f>
        <v/>
      </c>
      <c r="F26" s="110" t="str">
        <f>IF(INDEX(中男申込!$B$9:$Q$108,$B26,4)="","",INDEX(中男申込!$B$9:$Q$108,$B26,4))</f>
        <v/>
      </c>
      <c r="G26" s="111" t="str">
        <f>IF(INDEX(中男申込!$B$9:$Q$108,$B26,16)="","",INDEX(中男申込!$B$9:$Q$108,$B26,16))</f>
        <v/>
      </c>
      <c r="H26" s="216" t="str">
        <f>IF(INDEX(中男申込!$B$9:$Q$108,$B26,6)="","",INDEX(中男申込!$B$9:$Q$108,$B26,6))</f>
        <v/>
      </c>
      <c r="I26" s="217"/>
      <c r="J26" s="217"/>
      <c r="K26" s="217"/>
      <c r="L26" s="217"/>
      <c r="M26" s="218"/>
      <c r="N26" s="94"/>
    </row>
    <row r="27" spans="2:19" ht="15" customHeight="1" x14ac:dyDescent="0.15">
      <c r="B27" s="106">
        <f t="shared" si="0"/>
        <v>12</v>
      </c>
      <c r="C27" s="112" t="str">
        <f>IF(INDEX(中男申込!$B$9:$Q$108,$B27,1)="","",INDEX(中男申込!$B$9:$Q$108,$B27,1))</f>
        <v/>
      </c>
      <c r="D27" s="113" t="str">
        <f>IF(INDEX(中男申込!$B$9:$Q$108,$B27,2)="","",INDEX(中男申込!$B$9:$Q$108,$B27,2))</f>
        <v/>
      </c>
      <c r="E27" s="114" t="str">
        <f>IF(INDEX(中男申込!$B$9:$Q$108,$B27,3)="","",INDEX(中男申込!$B$9:$Q$108,$B27,3))</f>
        <v/>
      </c>
      <c r="F27" s="115" t="str">
        <f>IF(INDEX(中男申込!$B$9:$Q$108,$B27,4)="","",INDEX(中男申込!$B$9:$Q$108,$B27,4))</f>
        <v/>
      </c>
      <c r="G27" s="116" t="str">
        <f>IF(INDEX(中男申込!$B$9:$Q$108,$B27,16)="","",INDEX(中男申込!$B$9:$Q$108,$B27,16))</f>
        <v/>
      </c>
      <c r="H27" s="216" t="str">
        <f>IF(INDEX(中男申込!$B$9:$Q$108,$B27,6)="","",INDEX(中男申込!$B$9:$Q$108,$B27,6))</f>
        <v/>
      </c>
      <c r="I27" s="217"/>
      <c r="J27" s="217"/>
      <c r="K27" s="217"/>
      <c r="L27" s="217"/>
      <c r="M27" s="218"/>
      <c r="N27" s="94"/>
    </row>
    <row r="28" spans="2:19" ht="15" customHeight="1" x14ac:dyDescent="0.15">
      <c r="B28" s="106">
        <f t="shared" si="0"/>
        <v>13</v>
      </c>
      <c r="C28" s="112" t="str">
        <f>IF(INDEX(中男申込!$B$9:$Q$108,$B28,1)="","",INDEX(中男申込!$B$9:$Q$108,$B28,1))</f>
        <v/>
      </c>
      <c r="D28" s="113" t="str">
        <f>IF(INDEX(中男申込!$B$9:$Q$108,$B28,2)="","",INDEX(中男申込!$B$9:$Q$108,$B28,2))</f>
        <v/>
      </c>
      <c r="E28" s="114" t="str">
        <f>IF(INDEX(中男申込!$B$9:$Q$108,$B28,3)="","",INDEX(中男申込!$B$9:$Q$108,$B28,3))</f>
        <v/>
      </c>
      <c r="F28" s="115" t="str">
        <f>IF(INDEX(中男申込!$B$9:$Q$108,$B28,4)="","",INDEX(中男申込!$B$9:$Q$108,$B28,4))</f>
        <v/>
      </c>
      <c r="G28" s="116" t="str">
        <f>IF(INDEX(中男申込!$B$9:$Q$108,$B28,16)="","",INDEX(中男申込!$B$9:$Q$108,$B28,16))</f>
        <v/>
      </c>
      <c r="H28" s="216" t="str">
        <f>IF(INDEX(中男申込!$B$9:$Q$108,$B28,6)="","",INDEX(中男申込!$B$9:$Q$108,$B28,6))</f>
        <v/>
      </c>
      <c r="I28" s="217"/>
      <c r="J28" s="217"/>
      <c r="K28" s="217"/>
      <c r="L28" s="217"/>
      <c r="M28" s="218"/>
      <c r="N28" s="94"/>
      <c r="P28" s="222"/>
      <c r="Q28" s="222"/>
      <c r="R28" s="222"/>
    </row>
    <row r="29" spans="2:19" ht="15" customHeight="1" x14ac:dyDescent="0.15">
      <c r="B29" s="106">
        <f t="shared" si="0"/>
        <v>14</v>
      </c>
      <c r="C29" s="112" t="str">
        <f>IF(INDEX(中男申込!$B$9:$Q$108,$B29,1)="","",INDEX(中男申込!$B$9:$Q$108,$B29,1))</f>
        <v/>
      </c>
      <c r="D29" s="113" t="str">
        <f>IF(INDEX(中男申込!$B$9:$Q$108,$B29,2)="","",INDEX(中男申込!$B$9:$Q$108,$B29,2))</f>
        <v/>
      </c>
      <c r="E29" s="114" t="str">
        <f>IF(INDEX(中男申込!$B$9:$Q$108,$B29,3)="","",INDEX(中男申込!$B$9:$Q$108,$B29,3))</f>
        <v/>
      </c>
      <c r="F29" s="115" t="str">
        <f>IF(INDEX(中男申込!$B$9:$Q$108,$B29,4)="","",INDEX(中男申込!$B$9:$Q$108,$B29,4))</f>
        <v/>
      </c>
      <c r="G29" s="116" t="str">
        <f>IF(INDEX(中男申込!$B$9:$Q$108,$B29,16)="","",INDEX(中男申込!$B$9:$Q$108,$B29,16))</f>
        <v/>
      </c>
      <c r="H29" s="216" t="str">
        <f>IF(INDEX(中男申込!$B$9:$Q$108,$B29,6)="","",INDEX(中男申込!$B$9:$Q$108,$B29,6))</f>
        <v/>
      </c>
      <c r="I29" s="217"/>
      <c r="J29" s="217"/>
      <c r="K29" s="217"/>
      <c r="L29" s="217"/>
      <c r="M29" s="218"/>
      <c r="N29" s="94"/>
      <c r="P29" s="93"/>
      <c r="Q29" s="93"/>
      <c r="R29" s="93"/>
      <c r="S29" s="93"/>
    </row>
    <row r="30" spans="2:19" ht="15" customHeight="1" x14ac:dyDescent="0.15">
      <c r="B30" s="106">
        <f t="shared" si="0"/>
        <v>15</v>
      </c>
      <c r="C30" s="112" t="str">
        <f>IF(INDEX(中男申込!$B$9:$Q$108,$B30,1)="","",INDEX(中男申込!$B$9:$Q$108,$B30,1))</f>
        <v/>
      </c>
      <c r="D30" s="113" t="str">
        <f>IF(INDEX(中男申込!$B$9:$Q$108,$B30,2)="","",INDEX(中男申込!$B$9:$Q$108,$B30,2))</f>
        <v/>
      </c>
      <c r="E30" s="114" t="str">
        <f>IF(INDEX(中男申込!$B$9:$Q$108,$B30,3)="","",INDEX(中男申込!$B$9:$Q$108,$B30,3))</f>
        <v/>
      </c>
      <c r="F30" s="115" t="str">
        <f>IF(INDEX(中男申込!$B$9:$Q$108,$B30,4)="","",INDEX(中男申込!$B$9:$Q$108,$B30,4))</f>
        <v/>
      </c>
      <c r="G30" s="116" t="str">
        <f>IF(INDEX(中男申込!$B$9:$Q$108,$B30,16)="","",INDEX(中男申込!$B$9:$Q$108,$B30,16))</f>
        <v/>
      </c>
      <c r="H30" s="216" t="str">
        <f>IF(INDEX(中男申込!$B$9:$Q$108,$B30,6)="","",INDEX(中男申込!$B$9:$Q$108,$B30,6))</f>
        <v/>
      </c>
      <c r="I30" s="217"/>
      <c r="J30" s="217"/>
      <c r="K30" s="217"/>
      <c r="L30" s="217"/>
      <c r="M30" s="218"/>
      <c r="N30" s="94"/>
      <c r="Q30" s="93"/>
      <c r="R30" s="223"/>
      <c r="S30" s="99"/>
    </row>
    <row r="31" spans="2:19" ht="15" customHeight="1" x14ac:dyDescent="0.15">
      <c r="B31" s="106">
        <f t="shared" si="0"/>
        <v>16</v>
      </c>
      <c r="C31" s="112" t="str">
        <f>IF(INDEX(中男申込!$B$9:$Q$108,$B31,1)="","",INDEX(中男申込!$B$9:$Q$108,$B31,1))</f>
        <v/>
      </c>
      <c r="D31" s="113" t="str">
        <f>IF(INDEX(中男申込!$B$9:$Q$108,$B31,2)="","",INDEX(中男申込!$B$9:$Q$108,$B31,2))</f>
        <v/>
      </c>
      <c r="E31" s="114" t="str">
        <f>IF(INDEX(中男申込!$B$9:$Q$108,$B31,3)="","",INDEX(中男申込!$B$9:$Q$108,$B31,3))</f>
        <v/>
      </c>
      <c r="F31" s="115" t="str">
        <f>IF(INDEX(中男申込!$B$9:$Q$108,$B31,4)="","",INDEX(中男申込!$B$9:$Q$108,$B31,4))</f>
        <v/>
      </c>
      <c r="G31" s="116" t="str">
        <f>IF(INDEX(中男申込!$B$9:$Q$108,$B31,16)="","",INDEX(中男申込!$B$9:$Q$108,$B31,16))</f>
        <v/>
      </c>
      <c r="H31" s="216" t="str">
        <f>IF(INDEX(中男申込!$B$9:$Q$108,$B31,6)="","",INDEX(中男申込!$B$9:$Q$108,$B31,6))</f>
        <v/>
      </c>
      <c r="I31" s="217"/>
      <c r="J31" s="217"/>
      <c r="K31" s="217"/>
      <c r="L31" s="217"/>
      <c r="M31" s="218"/>
      <c r="N31" s="94"/>
      <c r="Q31" s="93"/>
      <c r="R31" s="223"/>
      <c r="S31" s="99"/>
    </row>
    <row r="32" spans="2:19" ht="15" customHeight="1" x14ac:dyDescent="0.15">
      <c r="B32" s="106">
        <f t="shared" si="0"/>
        <v>17</v>
      </c>
      <c r="C32" s="112" t="str">
        <f>IF(INDEX(中男申込!$B$9:$Q$108,$B32,1)="","",INDEX(中男申込!$B$9:$Q$108,$B32,1))</f>
        <v/>
      </c>
      <c r="D32" s="113" t="str">
        <f>IF(INDEX(中男申込!$B$9:$Q$108,$B32,2)="","",INDEX(中男申込!$B$9:$Q$108,$B32,2))</f>
        <v/>
      </c>
      <c r="E32" s="114" t="str">
        <f>IF(INDEX(中男申込!$B$9:$Q$108,$B32,3)="","",INDEX(中男申込!$B$9:$Q$108,$B32,3))</f>
        <v/>
      </c>
      <c r="F32" s="115" t="str">
        <f>IF(INDEX(中男申込!$B$9:$Q$108,$B32,4)="","",INDEX(中男申込!$B$9:$Q$108,$B32,4))</f>
        <v/>
      </c>
      <c r="G32" s="116" t="str">
        <f>IF(INDEX(中男申込!$B$9:$Q$108,$B32,16)="","",INDEX(中男申込!$B$9:$Q$108,$B32,16))</f>
        <v/>
      </c>
      <c r="H32" s="216" t="str">
        <f>IF(INDEX(中男申込!$B$9:$Q$108,$B32,6)="","",INDEX(中男申込!$B$9:$Q$108,$B32,6))</f>
        <v/>
      </c>
      <c r="I32" s="217"/>
      <c r="J32" s="217"/>
      <c r="K32" s="217"/>
      <c r="L32" s="217"/>
      <c r="M32" s="218"/>
      <c r="N32" s="94"/>
      <c r="Q32" s="93"/>
      <c r="R32" s="223"/>
      <c r="S32" s="99"/>
    </row>
    <row r="33" spans="2:19" ht="15" customHeight="1" x14ac:dyDescent="0.15">
      <c r="B33" s="106">
        <f t="shared" si="0"/>
        <v>18</v>
      </c>
      <c r="C33" s="112" t="str">
        <f>IF(INDEX(中男申込!$B$9:$Q$108,$B33,1)="","",INDEX(中男申込!$B$9:$Q$108,$B33,1))</f>
        <v/>
      </c>
      <c r="D33" s="113" t="str">
        <f>IF(INDEX(中男申込!$B$9:$Q$108,$B33,2)="","",INDEX(中男申込!$B$9:$Q$108,$B33,2))</f>
        <v/>
      </c>
      <c r="E33" s="114" t="str">
        <f>IF(INDEX(中男申込!$B$9:$Q$108,$B33,3)="","",INDEX(中男申込!$B$9:$Q$108,$B33,3))</f>
        <v/>
      </c>
      <c r="F33" s="115" t="str">
        <f>IF(INDEX(中男申込!$B$9:$Q$108,$B33,4)="","",INDEX(中男申込!$B$9:$Q$108,$B33,4))</f>
        <v/>
      </c>
      <c r="G33" s="116" t="str">
        <f>IF(INDEX(中男申込!$B$9:$Q$108,$B33,16)="","",INDEX(中男申込!$B$9:$Q$108,$B33,16))</f>
        <v/>
      </c>
      <c r="H33" s="216" t="str">
        <f>IF(INDEX(中男申込!$B$9:$Q$108,$B33,6)="","",INDEX(中男申込!$B$9:$Q$108,$B33,6))</f>
        <v/>
      </c>
      <c r="I33" s="217"/>
      <c r="J33" s="217"/>
      <c r="K33" s="217"/>
      <c r="L33" s="217"/>
      <c r="M33" s="218"/>
      <c r="N33" s="94"/>
      <c r="Q33" s="93"/>
      <c r="R33" s="223"/>
      <c r="S33" s="99"/>
    </row>
    <row r="34" spans="2:19" ht="15" customHeight="1" x14ac:dyDescent="0.15">
      <c r="B34" s="106">
        <f t="shared" si="0"/>
        <v>19</v>
      </c>
      <c r="C34" s="112" t="str">
        <f>IF(INDEX(中男申込!$B$9:$Q$108,$B34,1)="","",INDEX(中男申込!$B$9:$Q$108,$B34,1))</f>
        <v/>
      </c>
      <c r="D34" s="113" t="str">
        <f>IF(INDEX(中男申込!$B$9:$Q$108,$B34,2)="","",INDEX(中男申込!$B$9:$Q$108,$B34,2))</f>
        <v/>
      </c>
      <c r="E34" s="114" t="str">
        <f>IF(INDEX(中男申込!$B$9:$Q$108,$B34,3)="","",INDEX(中男申込!$B$9:$Q$108,$B34,3))</f>
        <v/>
      </c>
      <c r="F34" s="115" t="str">
        <f>IF(INDEX(中男申込!$B$9:$Q$108,$B34,4)="","",INDEX(中男申込!$B$9:$Q$108,$B34,4))</f>
        <v/>
      </c>
      <c r="G34" s="116" t="str">
        <f>IF(INDEX(中男申込!$B$9:$Q$108,$B34,16)="","",INDEX(中男申込!$B$9:$Q$108,$B34,16))</f>
        <v/>
      </c>
      <c r="H34" s="216" t="str">
        <f>IF(INDEX(中男申込!$B$9:$Q$108,$B34,6)="","",INDEX(中男申込!$B$9:$Q$108,$B34,6))</f>
        <v/>
      </c>
      <c r="I34" s="217"/>
      <c r="J34" s="217"/>
      <c r="K34" s="217"/>
      <c r="L34" s="217"/>
      <c r="M34" s="218"/>
      <c r="N34" s="94"/>
      <c r="Q34" s="93"/>
      <c r="R34" s="223"/>
      <c r="S34" s="99"/>
    </row>
    <row r="35" spans="2:19" ht="15" customHeight="1" x14ac:dyDescent="0.15">
      <c r="B35" s="106">
        <f t="shared" si="0"/>
        <v>20</v>
      </c>
      <c r="C35" s="117" t="str">
        <f>IF(INDEX(中男申込!$B$9:$Q$108,$B35,1)="","",INDEX(中男申込!$B$9:$Q$108,$B35,1))</f>
        <v/>
      </c>
      <c r="D35" s="118" t="str">
        <f>IF(INDEX(中男申込!$B$9:$Q$108,$B35,2)="","",INDEX(中男申込!$B$9:$Q$108,$B35,2))</f>
        <v/>
      </c>
      <c r="E35" s="119" t="str">
        <f>IF(INDEX(中男申込!$B$9:$Q$108,$B35,3)="","",INDEX(中男申込!$B$9:$Q$108,$B35,3))</f>
        <v/>
      </c>
      <c r="F35" s="120" t="str">
        <f>IF(INDEX(中男申込!$B$9:$Q$108,$B35,4)="","",INDEX(中男申込!$B$9:$Q$108,$B35,4))</f>
        <v/>
      </c>
      <c r="G35" s="121" t="str">
        <f>IF(INDEX(中男申込!$B$9:$Q$108,$B35,16)="","",INDEX(中男申込!$B$9:$Q$108,$B35,16))</f>
        <v/>
      </c>
      <c r="H35" s="219" t="str">
        <f>IF(INDEX(中男申込!$B$9:$Q$108,$B35,6)="","",INDEX(中男申込!$B$9:$Q$108,$B35,6))</f>
        <v/>
      </c>
      <c r="I35" s="220"/>
      <c r="J35" s="220"/>
      <c r="K35" s="220"/>
      <c r="L35" s="220"/>
      <c r="M35" s="221"/>
      <c r="N35" s="94"/>
      <c r="Q35" s="93"/>
      <c r="R35" s="223"/>
      <c r="S35" s="99"/>
    </row>
    <row r="36" spans="2:19" ht="15" customHeight="1" x14ac:dyDescent="0.15">
      <c r="B36" s="106">
        <f t="shared" si="0"/>
        <v>21</v>
      </c>
      <c r="C36" s="107" t="str">
        <f>IF(INDEX(中男申込!$B$9:$Q$108,$B36,1)="","",INDEX(中男申込!$B$9:$Q$108,$B36,1))</f>
        <v/>
      </c>
      <c r="D36" s="108" t="str">
        <f>IF(INDEX(中男申込!$B$9:$Q$108,$B36,2)="","",INDEX(中男申込!$B$9:$Q$108,$B36,2))</f>
        <v/>
      </c>
      <c r="E36" s="109" t="str">
        <f>IF(INDEX(中男申込!$B$9:$Q$108,$B36,3)="","",INDEX(中男申込!$B$9:$Q$108,$B36,3))</f>
        <v/>
      </c>
      <c r="F36" s="110" t="str">
        <f>IF(INDEX(中男申込!$B$9:$Q$108,$B36,4)="","",INDEX(中男申込!$B$9:$Q$108,$B36,4))</f>
        <v/>
      </c>
      <c r="G36" s="111" t="str">
        <f>IF(INDEX(中男申込!$B$9:$Q$108,$B36,16)="","",INDEX(中男申込!$B$9:$Q$108,$B36,16))</f>
        <v/>
      </c>
      <c r="H36" s="216" t="str">
        <f>IF(INDEX(中男申込!$B$9:$Q$108,$B36,6)="","",INDEX(中男申込!$B$9:$Q$108,$B36,6))</f>
        <v/>
      </c>
      <c r="I36" s="217"/>
      <c r="J36" s="217"/>
      <c r="K36" s="217"/>
      <c r="L36" s="217"/>
      <c r="M36" s="218"/>
      <c r="N36" s="94"/>
    </row>
    <row r="37" spans="2:19" ht="15" customHeight="1" x14ac:dyDescent="0.15">
      <c r="B37" s="106">
        <f t="shared" si="0"/>
        <v>22</v>
      </c>
      <c r="C37" s="112" t="str">
        <f>IF(INDEX(中男申込!$B$9:$Q$108,$B37,1)="","",INDEX(中男申込!$B$9:$Q$108,$B37,1))</f>
        <v/>
      </c>
      <c r="D37" s="113" t="str">
        <f>IF(INDEX(中男申込!$B$9:$Q$108,$B37,2)="","",INDEX(中男申込!$B$9:$Q$108,$B37,2))</f>
        <v/>
      </c>
      <c r="E37" s="114" t="str">
        <f>IF(INDEX(中男申込!$B$9:$Q$108,$B37,3)="","",INDEX(中男申込!$B$9:$Q$108,$B37,3))</f>
        <v/>
      </c>
      <c r="F37" s="115" t="str">
        <f>IF(INDEX(中男申込!$B$9:$Q$108,$B37,4)="","",INDEX(中男申込!$B$9:$Q$108,$B37,4))</f>
        <v/>
      </c>
      <c r="G37" s="116" t="str">
        <f>IF(INDEX(中男申込!$B$9:$Q$108,$B37,16)="","",INDEX(中男申込!$B$9:$Q$108,$B37,16))</f>
        <v/>
      </c>
      <c r="H37" s="216" t="str">
        <f>IF(INDEX(中男申込!$B$9:$Q$108,$B37,6)="","",INDEX(中男申込!$B$9:$Q$108,$B37,6))</f>
        <v/>
      </c>
      <c r="I37" s="217"/>
      <c r="J37" s="217"/>
      <c r="K37" s="217"/>
      <c r="L37" s="217"/>
      <c r="M37" s="218"/>
      <c r="N37" s="94"/>
    </row>
    <row r="38" spans="2:19" ht="15" customHeight="1" x14ac:dyDescent="0.15">
      <c r="B38" s="106">
        <f t="shared" si="0"/>
        <v>23</v>
      </c>
      <c r="C38" s="112" t="str">
        <f>IF(INDEX(中男申込!$B$9:$Q$108,$B38,1)="","",INDEX(中男申込!$B$9:$Q$108,$B38,1))</f>
        <v/>
      </c>
      <c r="D38" s="113" t="str">
        <f>IF(INDEX(中男申込!$B$9:$Q$108,$B38,2)="","",INDEX(中男申込!$B$9:$Q$108,$B38,2))</f>
        <v/>
      </c>
      <c r="E38" s="114" t="str">
        <f>IF(INDEX(中男申込!$B$9:$Q$108,$B38,3)="","",INDEX(中男申込!$B$9:$Q$108,$B38,3))</f>
        <v/>
      </c>
      <c r="F38" s="115" t="str">
        <f>IF(INDEX(中男申込!$B$9:$Q$108,$B38,4)="","",INDEX(中男申込!$B$9:$Q$108,$B38,4))</f>
        <v/>
      </c>
      <c r="G38" s="116" t="str">
        <f>IF(INDEX(中男申込!$B$9:$Q$108,$B38,16)="","",INDEX(中男申込!$B$9:$Q$108,$B38,16))</f>
        <v/>
      </c>
      <c r="H38" s="216" t="str">
        <f>IF(INDEX(中男申込!$B$9:$Q$108,$B38,6)="","",INDEX(中男申込!$B$9:$Q$108,$B38,6))</f>
        <v/>
      </c>
      <c r="I38" s="217"/>
      <c r="J38" s="217"/>
      <c r="K38" s="217"/>
      <c r="L38" s="217"/>
      <c r="M38" s="218"/>
      <c r="N38" s="94"/>
    </row>
    <row r="39" spans="2:19" ht="15" customHeight="1" x14ac:dyDescent="0.15">
      <c r="B39" s="106">
        <f t="shared" si="0"/>
        <v>24</v>
      </c>
      <c r="C39" s="112" t="str">
        <f>IF(INDEX(中男申込!$B$9:$Q$108,$B39,1)="","",INDEX(中男申込!$B$9:$Q$108,$B39,1))</f>
        <v/>
      </c>
      <c r="D39" s="113" t="str">
        <f>IF(INDEX(中男申込!$B$9:$Q$108,$B39,2)="","",INDEX(中男申込!$B$9:$Q$108,$B39,2))</f>
        <v/>
      </c>
      <c r="E39" s="114" t="str">
        <f>IF(INDEX(中男申込!$B$9:$Q$108,$B39,3)="","",INDEX(中男申込!$B$9:$Q$108,$B39,3))</f>
        <v/>
      </c>
      <c r="F39" s="115" t="str">
        <f>IF(INDEX(中男申込!$B$9:$Q$108,$B39,4)="","",INDEX(中男申込!$B$9:$Q$108,$B39,4))</f>
        <v/>
      </c>
      <c r="G39" s="116" t="str">
        <f>IF(INDEX(中男申込!$B$9:$Q$108,$B39,16)="","",INDEX(中男申込!$B$9:$Q$108,$B39,16))</f>
        <v/>
      </c>
      <c r="H39" s="216" t="str">
        <f>IF(INDEX(中男申込!$B$9:$Q$108,$B39,6)="","",INDEX(中男申込!$B$9:$Q$108,$B39,6))</f>
        <v/>
      </c>
      <c r="I39" s="217"/>
      <c r="J39" s="217"/>
      <c r="K39" s="217"/>
      <c r="L39" s="217"/>
      <c r="M39" s="218"/>
      <c r="N39" s="94"/>
      <c r="P39" s="222"/>
      <c r="Q39" s="222"/>
      <c r="R39" s="222"/>
    </row>
    <row r="40" spans="2:19" ht="15" customHeight="1" x14ac:dyDescent="0.15">
      <c r="B40" s="106">
        <f t="shared" si="0"/>
        <v>25</v>
      </c>
      <c r="C40" s="112" t="str">
        <f>IF(INDEX(中男申込!$B$9:$Q$108,$B40,1)="","",INDEX(中男申込!$B$9:$Q$108,$B40,1))</f>
        <v/>
      </c>
      <c r="D40" s="113" t="str">
        <f>IF(INDEX(中男申込!$B$9:$Q$108,$B40,2)="","",INDEX(中男申込!$B$9:$Q$108,$B40,2))</f>
        <v/>
      </c>
      <c r="E40" s="114" t="str">
        <f>IF(INDEX(中男申込!$B$9:$Q$108,$B40,3)="","",INDEX(中男申込!$B$9:$Q$108,$B40,3))</f>
        <v/>
      </c>
      <c r="F40" s="115" t="str">
        <f>IF(INDEX(中男申込!$B$9:$Q$108,$B40,4)="","",INDEX(中男申込!$B$9:$Q$108,$B40,4))</f>
        <v/>
      </c>
      <c r="G40" s="116" t="str">
        <f>IF(INDEX(中男申込!$B$9:$Q$108,$B40,16)="","",INDEX(中男申込!$B$9:$Q$108,$B40,16))</f>
        <v/>
      </c>
      <c r="H40" s="216" t="str">
        <f>IF(INDEX(中男申込!$B$9:$Q$108,$B40,6)="","",INDEX(中男申込!$B$9:$Q$108,$B40,6))</f>
        <v/>
      </c>
      <c r="I40" s="217"/>
      <c r="J40" s="217"/>
      <c r="K40" s="217"/>
      <c r="L40" s="217"/>
      <c r="M40" s="218"/>
      <c r="N40" s="94"/>
      <c r="P40" s="93"/>
      <c r="Q40" s="93"/>
      <c r="R40" s="93"/>
      <c r="S40" s="93"/>
    </row>
    <row r="41" spans="2:19" ht="15" customHeight="1" x14ac:dyDescent="0.15">
      <c r="B41" s="106">
        <f t="shared" si="0"/>
        <v>26</v>
      </c>
      <c r="C41" s="112" t="str">
        <f>IF(INDEX(中男申込!$B$9:$Q$108,$B41,1)="","",INDEX(中男申込!$B$9:$Q$108,$B41,1))</f>
        <v/>
      </c>
      <c r="D41" s="113" t="str">
        <f>IF(INDEX(中男申込!$B$9:$Q$108,$B41,2)="","",INDEX(中男申込!$B$9:$Q$108,$B41,2))</f>
        <v/>
      </c>
      <c r="E41" s="114" t="str">
        <f>IF(INDEX(中男申込!$B$9:$Q$108,$B41,3)="","",INDEX(中男申込!$B$9:$Q$108,$B41,3))</f>
        <v/>
      </c>
      <c r="F41" s="115" t="str">
        <f>IF(INDEX(中男申込!$B$9:$Q$108,$B41,4)="","",INDEX(中男申込!$B$9:$Q$108,$B41,4))</f>
        <v/>
      </c>
      <c r="G41" s="116" t="str">
        <f>IF(INDEX(中男申込!$B$9:$Q$108,$B41,16)="","",INDEX(中男申込!$B$9:$Q$108,$B41,16))</f>
        <v/>
      </c>
      <c r="H41" s="216" t="str">
        <f>IF(INDEX(中男申込!$B$9:$Q$108,$B41,6)="","",INDEX(中男申込!$B$9:$Q$108,$B41,6))</f>
        <v/>
      </c>
      <c r="I41" s="217"/>
      <c r="J41" s="217"/>
      <c r="K41" s="217"/>
      <c r="L41" s="217"/>
      <c r="M41" s="218"/>
      <c r="N41" s="94"/>
      <c r="Q41" s="93"/>
      <c r="R41" s="223"/>
      <c r="S41" s="99"/>
    </row>
    <row r="42" spans="2:19" ht="15" customHeight="1" x14ac:dyDescent="0.15">
      <c r="B42" s="106">
        <f t="shared" si="0"/>
        <v>27</v>
      </c>
      <c r="C42" s="112" t="str">
        <f>IF(INDEX(中男申込!$B$9:$Q$108,$B42,1)="","",INDEX(中男申込!$B$9:$Q$108,$B42,1))</f>
        <v/>
      </c>
      <c r="D42" s="113" t="str">
        <f>IF(INDEX(中男申込!$B$9:$Q$108,$B42,2)="","",INDEX(中男申込!$B$9:$Q$108,$B42,2))</f>
        <v/>
      </c>
      <c r="E42" s="114" t="str">
        <f>IF(INDEX(中男申込!$B$9:$Q$108,$B42,3)="","",INDEX(中男申込!$B$9:$Q$108,$B42,3))</f>
        <v/>
      </c>
      <c r="F42" s="115" t="str">
        <f>IF(INDEX(中男申込!$B$9:$Q$108,$B42,4)="","",INDEX(中男申込!$B$9:$Q$108,$B42,4))</f>
        <v/>
      </c>
      <c r="G42" s="116" t="str">
        <f>IF(INDEX(中男申込!$B$9:$Q$108,$B42,16)="","",INDEX(中男申込!$B$9:$Q$108,$B42,16))</f>
        <v/>
      </c>
      <c r="H42" s="216" t="str">
        <f>IF(INDEX(中男申込!$B$9:$Q$108,$B42,6)="","",INDEX(中男申込!$B$9:$Q$108,$B42,6))</f>
        <v/>
      </c>
      <c r="I42" s="217"/>
      <c r="J42" s="217"/>
      <c r="K42" s="217"/>
      <c r="L42" s="217"/>
      <c r="M42" s="218"/>
      <c r="N42" s="94"/>
      <c r="Q42" s="93"/>
      <c r="R42" s="223"/>
      <c r="S42" s="99"/>
    </row>
    <row r="43" spans="2:19" ht="15" customHeight="1" x14ac:dyDescent="0.15">
      <c r="B43" s="106">
        <f t="shared" si="0"/>
        <v>28</v>
      </c>
      <c r="C43" s="112" t="str">
        <f>IF(INDEX(中男申込!$B$9:$Q$108,$B43,1)="","",INDEX(中男申込!$B$9:$Q$108,$B43,1))</f>
        <v/>
      </c>
      <c r="D43" s="113" t="str">
        <f>IF(INDEX(中男申込!$B$9:$Q$108,$B43,2)="","",INDEX(中男申込!$B$9:$Q$108,$B43,2))</f>
        <v/>
      </c>
      <c r="E43" s="114" t="str">
        <f>IF(INDEX(中男申込!$B$9:$Q$108,$B43,3)="","",INDEX(中男申込!$B$9:$Q$108,$B43,3))</f>
        <v/>
      </c>
      <c r="F43" s="115" t="str">
        <f>IF(INDEX(中男申込!$B$9:$Q$108,$B43,4)="","",INDEX(中男申込!$B$9:$Q$108,$B43,4))</f>
        <v/>
      </c>
      <c r="G43" s="116" t="str">
        <f>IF(INDEX(中男申込!$B$9:$Q$108,$B43,16)="","",INDEX(中男申込!$B$9:$Q$108,$B43,16))</f>
        <v/>
      </c>
      <c r="H43" s="216" t="str">
        <f>IF(INDEX(中男申込!$B$9:$Q$108,$B43,6)="","",INDEX(中男申込!$B$9:$Q$108,$B43,6))</f>
        <v/>
      </c>
      <c r="I43" s="217"/>
      <c r="J43" s="217"/>
      <c r="K43" s="217"/>
      <c r="L43" s="217"/>
      <c r="M43" s="218"/>
      <c r="N43" s="94"/>
      <c r="Q43" s="93"/>
      <c r="R43" s="223"/>
      <c r="S43" s="99"/>
    </row>
    <row r="44" spans="2:19" ht="15" customHeight="1" x14ac:dyDescent="0.15">
      <c r="B44" s="106">
        <f t="shared" si="0"/>
        <v>29</v>
      </c>
      <c r="C44" s="112" t="str">
        <f>IF(INDEX(中男申込!$B$9:$Q$108,$B44,1)="","",INDEX(中男申込!$B$9:$Q$108,$B44,1))</f>
        <v/>
      </c>
      <c r="D44" s="113" t="str">
        <f>IF(INDEX(中男申込!$B$9:$Q$108,$B44,2)="","",INDEX(中男申込!$B$9:$Q$108,$B44,2))</f>
        <v/>
      </c>
      <c r="E44" s="114" t="str">
        <f>IF(INDEX(中男申込!$B$9:$Q$108,$B44,3)="","",INDEX(中男申込!$B$9:$Q$108,$B44,3))</f>
        <v/>
      </c>
      <c r="F44" s="115" t="str">
        <f>IF(INDEX(中男申込!$B$9:$Q$108,$B44,4)="","",INDEX(中男申込!$B$9:$Q$108,$B44,4))</f>
        <v/>
      </c>
      <c r="G44" s="116" t="str">
        <f>IF(INDEX(中男申込!$B$9:$Q$108,$B44,16)="","",INDEX(中男申込!$B$9:$Q$108,$B44,16))</f>
        <v/>
      </c>
      <c r="H44" s="216" t="str">
        <f>IF(INDEX(中男申込!$B$9:$Q$108,$B44,6)="","",INDEX(中男申込!$B$9:$Q$108,$B44,6))</f>
        <v/>
      </c>
      <c r="I44" s="217"/>
      <c r="J44" s="217"/>
      <c r="K44" s="217"/>
      <c r="L44" s="217"/>
      <c r="M44" s="218"/>
      <c r="N44" s="94"/>
      <c r="Q44" s="93"/>
      <c r="R44" s="223"/>
      <c r="S44" s="99"/>
    </row>
    <row r="45" spans="2:19" ht="15" customHeight="1" x14ac:dyDescent="0.15">
      <c r="B45" s="106">
        <f t="shared" si="0"/>
        <v>30</v>
      </c>
      <c r="C45" s="117" t="str">
        <f>IF(INDEX(中男申込!$B$9:$Q$108,$B45,1)="","",INDEX(中男申込!$B$9:$Q$108,$B45,1))</f>
        <v/>
      </c>
      <c r="D45" s="118" t="str">
        <f>IF(INDEX(中男申込!$B$9:$Q$108,$B45,2)="","",INDEX(中男申込!$B$9:$Q$108,$B45,2))</f>
        <v/>
      </c>
      <c r="E45" s="119" t="str">
        <f>IF(INDEX(中男申込!$B$9:$Q$108,$B45,3)="","",INDEX(中男申込!$B$9:$Q$108,$B45,3))</f>
        <v/>
      </c>
      <c r="F45" s="120" t="str">
        <f>IF(INDEX(中男申込!$B$9:$Q$108,$B45,4)="","",INDEX(中男申込!$B$9:$Q$108,$B45,4))</f>
        <v/>
      </c>
      <c r="G45" s="121" t="str">
        <f>IF(INDEX(中男申込!$B$9:$Q$108,$B45,16)="","",INDEX(中男申込!$B$9:$Q$108,$B45,16))</f>
        <v/>
      </c>
      <c r="H45" s="219" t="str">
        <f>IF(INDEX(中男申込!$B$9:$Q$108,$B45,6)="","",INDEX(中男申込!$B$9:$Q$108,$B45,6))</f>
        <v/>
      </c>
      <c r="I45" s="220"/>
      <c r="J45" s="220"/>
      <c r="K45" s="220"/>
      <c r="L45" s="220"/>
      <c r="M45" s="221"/>
      <c r="N45" s="94"/>
      <c r="Q45" s="93"/>
      <c r="R45" s="223"/>
      <c r="S45" s="99"/>
    </row>
    <row r="46" spans="2:19" ht="15" customHeight="1" x14ac:dyDescent="0.15">
      <c r="B46" s="106">
        <f t="shared" si="0"/>
        <v>31</v>
      </c>
      <c r="C46" s="107" t="str">
        <f>IF(INDEX(中男申込!$B$9:$Q$108,$B46,1)="","",INDEX(中男申込!$B$9:$Q$108,$B46,1))</f>
        <v/>
      </c>
      <c r="D46" s="108" t="str">
        <f>IF(INDEX(中男申込!$B$9:$Q$108,$B46,2)="","",INDEX(中男申込!$B$9:$Q$108,$B46,2))</f>
        <v/>
      </c>
      <c r="E46" s="109" t="str">
        <f>IF(INDEX(中男申込!$B$9:$Q$108,$B46,3)="","",INDEX(中男申込!$B$9:$Q$108,$B46,3))</f>
        <v/>
      </c>
      <c r="F46" s="110" t="str">
        <f>IF(INDEX(中男申込!$B$9:$Q$108,$B46,4)="","",INDEX(中男申込!$B$9:$Q$108,$B46,4))</f>
        <v/>
      </c>
      <c r="G46" s="111" t="str">
        <f>IF(INDEX(中男申込!$B$9:$Q$108,$B46,16)="","",INDEX(中男申込!$B$9:$Q$108,$B46,16))</f>
        <v/>
      </c>
      <c r="H46" s="216" t="str">
        <f>IF(INDEX(中男申込!$B$9:$Q$108,$B46,6)="","",INDEX(中男申込!$B$9:$Q$108,$B46,6))</f>
        <v/>
      </c>
      <c r="I46" s="217"/>
      <c r="J46" s="217"/>
      <c r="K46" s="217"/>
      <c r="L46" s="217"/>
      <c r="M46" s="218"/>
      <c r="N46" s="94"/>
      <c r="Q46" s="93"/>
      <c r="R46" s="223"/>
      <c r="S46" s="99"/>
    </row>
    <row r="47" spans="2:19" ht="15" customHeight="1" x14ac:dyDescent="0.15">
      <c r="B47" s="106">
        <f t="shared" si="0"/>
        <v>32</v>
      </c>
      <c r="C47" s="112" t="str">
        <f>IF(INDEX(中男申込!$B$9:$Q$108,$B47,1)="","",INDEX(中男申込!$B$9:$Q$108,$B47,1))</f>
        <v/>
      </c>
      <c r="D47" s="113" t="str">
        <f>IF(INDEX(中男申込!$B$9:$Q$108,$B47,2)="","",INDEX(中男申込!$B$9:$Q$108,$B47,2))</f>
        <v/>
      </c>
      <c r="E47" s="114" t="str">
        <f>IF(INDEX(中男申込!$B$9:$Q$108,$B47,3)="","",INDEX(中男申込!$B$9:$Q$108,$B47,3))</f>
        <v/>
      </c>
      <c r="F47" s="115" t="str">
        <f>IF(INDEX(中男申込!$B$9:$Q$108,$B47,4)="","",INDEX(中男申込!$B$9:$Q$108,$B47,4))</f>
        <v/>
      </c>
      <c r="G47" s="116" t="str">
        <f>IF(INDEX(中男申込!$B$9:$Q$108,$B47,16)="","",INDEX(中男申込!$B$9:$Q$108,$B47,16))</f>
        <v/>
      </c>
      <c r="H47" s="216" t="str">
        <f>IF(INDEX(中男申込!$B$9:$Q$108,$B47,6)="","",INDEX(中男申込!$B$9:$Q$108,$B47,6))</f>
        <v/>
      </c>
      <c r="I47" s="217"/>
      <c r="J47" s="217"/>
      <c r="K47" s="217"/>
      <c r="L47" s="217"/>
      <c r="M47" s="218"/>
      <c r="N47" s="94"/>
    </row>
    <row r="48" spans="2:19" ht="15" customHeight="1" x14ac:dyDescent="0.15">
      <c r="B48" s="106">
        <f t="shared" si="0"/>
        <v>33</v>
      </c>
      <c r="C48" s="112" t="str">
        <f>IF(INDEX(中男申込!$B$9:$Q$108,$B48,1)="","",INDEX(中男申込!$B$9:$Q$108,$B48,1))</f>
        <v/>
      </c>
      <c r="D48" s="113" t="str">
        <f>IF(INDEX(中男申込!$B$9:$Q$108,$B48,2)="","",INDEX(中男申込!$B$9:$Q$108,$B48,2))</f>
        <v/>
      </c>
      <c r="E48" s="114" t="str">
        <f>IF(INDEX(中男申込!$B$9:$Q$108,$B48,3)="","",INDEX(中男申込!$B$9:$Q$108,$B48,3))</f>
        <v/>
      </c>
      <c r="F48" s="115" t="str">
        <f>IF(INDEX(中男申込!$B$9:$Q$108,$B48,4)="","",INDEX(中男申込!$B$9:$Q$108,$B48,4))</f>
        <v/>
      </c>
      <c r="G48" s="116" t="str">
        <f>IF(INDEX(中男申込!$B$9:$Q$108,$B48,16)="","",INDEX(中男申込!$B$9:$Q$108,$B48,16))</f>
        <v/>
      </c>
      <c r="H48" s="216" t="str">
        <f>IF(INDEX(中男申込!$B$9:$Q$108,$B48,6)="","",INDEX(中男申込!$B$9:$Q$108,$B48,6))</f>
        <v/>
      </c>
      <c r="I48" s="217"/>
      <c r="J48" s="217"/>
      <c r="K48" s="217"/>
      <c r="L48" s="217"/>
      <c r="M48" s="218"/>
      <c r="N48" s="94"/>
    </row>
    <row r="49" spans="1:17" ht="15" customHeight="1" x14ac:dyDescent="0.15">
      <c r="B49" s="106">
        <f t="shared" si="0"/>
        <v>34</v>
      </c>
      <c r="C49" s="112" t="str">
        <f>IF(INDEX(中男申込!$B$9:$Q$108,$B49,1)="","",INDEX(中男申込!$B$9:$Q$108,$B49,1))</f>
        <v/>
      </c>
      <c r="D49" s="113" t="str">
        <f>IF(INDEX(中男申込!$B$9:$Q$108,$B49,2)="","",INDEX(中男申込!$B$9:$Q$108,$B49,2))</f>
        <v/>
      </c>
      <c r="E49" s="114" t="str">
        <f>IF(INDEX(中男申込!$B$9:$Q$108,$B49,3)="","",INDEX(中男申込!$B$9:$Q$108,$B49,3))</f>
        <v/>
      </c>
      <c r="F49" s="115" t="str">
        <f>IF(INDEX(中男申込!$B$9:$Q$108,$B49,4)="","",INDEX(中男申込!$B$9:$Q$108,$B49,4))</f>
        <v/>
      </c>
      <c r="G49" s="116" t="str">
        <f>IF(INDEX(中男申込!$B$9:$Q$108,$B49,16)="","",INDEX(中男申込!$B$9:$Q$108,$B49,16))</f>
        <v/>
      </c>
      <c r="H49" s="216" t="str">
        <f>IF(INDEX(中男申込!$B$9:$Q$108,$B49,6)="","",INDEX(中男申込!$B$9:$Q$108,$B49,6))</f>
        <v/>
      </c>
      <c r="I49" s="217"/>
      <c r="J49" s="217"/>
      <c r="K49" s="217"/>
      <c r="L49" s="217"/>
      <c r="M49" s="218"/>
      <c r="N49" s="94"/>
    </row>
    <row r="50" spans="1:17" ht="15" customHeight="1" x14ac:dyDescent="0.15">
      <c r="B50" s="106">
        <f t="shared" si="0"/>
        <v>35</v>
      </c>
      <c r="C50" s="112" t="str">
        <f>IF(INDEX(中男申込!$B$9:$Q$108,$B50,1)="","",INDEX(中男申込!$B$9:$Q$108,$B50,1))</f>
        <v/>
      </c>
      <c r="D50" s="113" t="str">
        <f>IF(INDEX(中男申込!$B$9:$Q$108,$B50,2)="","",INDEX(中男申込!$B$9:$Q$108,$B50,2))</f>
        <v/>
      </c>
      <c r="E50" s="114" t="str">
        <f>IF(INDEX(中男申込!$B$9:$Q$108,$B50,3)="","",INDEX(中男申込!$B$9:$Q$108,$B50,3))</f>
        <v/>
      </c>
      <c r="F50" s="115" t="str">
        <f>IF(INDEX(中男申込!$B$9:$Q$108,$B50,4)="","",INDEX(中男申込!$B$9:$Q$108,$B50,4))</f>
        <v/>
      </c>
      <c r="G50" s="116" t="str">
        <f>IF(INDEX(中男申込!$B$9:$Q$108,$B50,16)="","",INDEX(中男申込!$B$9:$Q$108,$B50,16))</f>
        <v/>
      </c>
      <c r="H50" s="216" t="str">
        <f>IF(INDEX(中男申込!$B$9:$Q$108,$B50,6)="","",INDEX(中男申込!$B$9:$Q$108,$B50,6))</f>
        <v/>
      </c>
      <c r="I50" s="217"/>
      <c r="J50" s="217"/>
      <c r="K50" s="217"/>
      <c r="L50" s="217"/>
      <c r="M50" s="218"/>
      <c r="N50" s="94"/>
    </row>
    <row r="51" spans="1:17" ht="15" customHeight="1" x14ac:dyDescent="0.15">
      <c r="B51" s="106">
        <f t="shared" si="0"/>
        <v>36</v>
      </c>
      <c r="C51" s="112" t="str">
        <f>IF(INDEX(中男申込!$B$9:$Q$108,$B51,1)="","",INDEX(中男申込!$B$9:$Q$108,$B51,1))</f>
        <v/>
      </c>
      <c r="D51" s="113" t="str">
        <f>IF(INDEX(中男申込!$B$9:$Q$108,$B51,2)="","",INDEX(中男申込!$B$9:$Q$108,$B51,2))</f>
        <v/>
      </c>
      <c r="E51" s="114" t="str">
        <f>IF(INDEX(中男申込!$B$9:$Q$108,$B51,3)="","",INDEX(中男申込!$B$9:$Q$108,$B51,3))</f>
        <v/>
      </c>
      <c r="F51" s="115" t="str">
        <f>IF(INDEX(中男申込!$B$9:$Q$108,$B51,4)="","",INDEX(中男申込!$B$9:$Q$108,$B51,4))</f>
        <v/>
      </c>
      <c r="G51" s="116" t="str">
        <f>IF(INDEX(中男申込!$B$9:$Q$108,$B51,16)="","",INDEX(中男申込!$B$9:$Q$108,$B51,16))</f>
        <v/>
      </c>
      <c r="H51" s="216" t="str">
        <f>IF(INDEX(中男申込!$B$9:$Q$108,$B51,6)="","",INDEX(中男申込!$B$9:$Q$108,$B51,6))</f>
        <v/>
      </c>
      <c r="I51" s="217"/>
      <c r="J51" s="217"/>
      <c r="K51" s="217"/>
      <c r="L51" s="217"/>
      <c r="M51" s="218"/>
      <c r="N51" s="94"/>
    </row>
    <row r="52" spans="1:17" ht="15" customHeight="1" x14ac:dyDescent="0.15">
      <c r="B52" s="106">
        <f t="shared" si="0"/>
        <v>37</v>
      </c>
      <c r="C52" s="112" t="str">
        <f>IF(INDEX(中男申込!$B$9:$Q$108,$B52,1)="","",INDEX(中男申込!$B$9:$Q$108,$B52,1))</f>
        <v/>
      </c>
      <c r="D52" s="113" t="str">
        <f>IF(INDEX(中男申込!$B$9:$Q$108,$B52,2)="","",INDEX(中男申込!$B$9:$Q$108,$B52,2))</f>
        <v/>
      </c>
      <c r="E52" s="114" t="str">
        <f>IF(INDEX(中男申込!$B$9:$Q$108,$B52,3)="","",INDEX(中男申込!$B$9:$Q$108,$B52,3))</f>
        <v/>
      </c>
      <c r="F52" s="115" t="str">
        <f>IF(INDEX(中男申込!$B$9:$Q$108,$B52,4)="","",INDEX(中男申込!$B$9:$Q$108,$B52,4))</f>
        <v/>
      </c>
      <c r="G52" s="116" t="str">
        <f>IF(INDEX(中男申込!$B$9:$Q$108,$B52,16)="","",INDEX(中男申込!$B$9:$Q$108,$B52,16))</f>
        <v/>
      </c>
      <c r="H52" s="216" t="str">
        <f>IF(INDEX(中男申込!$B$9:$Q$108,$B52,6)="","",INDEX(中男申込!$B$9:$Q$108,$B52,6))</f>
        <v/>
      </c>
      <c r="I52" s="217"/>
      <c r="J52" s="217"/>
      <c r="K52" s="217"/>
      <c r="L52" s="217"/>
      <c r="M52" s="218"/>
      <c r="N52" s="94"/>
    </row>
    <row r="53" spans="1:17" ht="15" customHeight="1" x14ac:dyDescent="0.15">
      <c r="B53" s="106">
        <f t="shared" si="0"/>
        <v>38</v>
      </c>
      <c r="C53" s="112" t="str">
        <f>IF(INDEX(中男申込!$B$9:$Q$108,$B53,1)="","",INDEX(中男申込!$B$9:$Q$108,$B53,1))</f>
        <v/>
      </c>
      <c r="D53" s="113" t="str">
        <f>IF(INDEX(中男申込!$B$9:$Q$108,$B53,2)="","",INDEX(中男申込!$B$9:$Q$108,$B53,2))</f>
        <v/>
      </c>
      <c r="E53" s="114" t="str">
        <f>IF(INDEX(中男申込!$B$9:$Q$108,$B53,3)="","",INDEX(中男申込!$B$9:$Q$108,$B53,3))</f>
        <v/>
      </c>
      <c r="F53" s="115" t="str">
        <f>IF(INDEX(中男申込!$B$9:$Q$108,$B53,4)="","",INDEX(中男申込!$B$9:$Q$108,$B53,4))</f>
        <v/>
      </c>
      <c r="G53" s="116" t="str">
        <f>IF(INDEX(中男申込!$B$9:$Q$108,$B53,16)="","",INDEX(中男申込!$B$9:$Q$108,$B53,16))</f>
        <v/>
      </c>
      <c r="H53" s="216" t="str">
        <f>IF(INDEX(中男申込!$B$9:$Q$108,$B53,6)="","",INDEX(中男申込!$B$9:$Q$108,$B53,6))</f>
        <v/>
      </c>
      <c r="I53" s="217"/>
      <c r="J53" s="217"/>
      <c r="K53" s="217"/>
      <c r="L53" s="217"/>
      <c r="M53" s="218"/>
      <c r="N53" s="94"/>
    </row>
    <row r="54" spans="1:17" ht="15" customHeight="1" x14ac:dyDescent="0.15">
      <c r="B54" s="106">
        <f t="shared" si="0"/>
        <v>39</v>
      </c>
      <c r="C54" s="112" t="str">
        <f>IF(INDEX(中男申込!$B$9:$Q$108,$B54,1)="","",INDEX(中男申込!$B$9:$Q$108,$B54,1))</f>
        <v/>
      </c>
      <c r="D54" s="113" t="str">
        <f>IF(INDEX(中男申込!$B$9:$Q$108,$B54,2)="","",INDEX(中男申込!$B$9:$Q$108,$B54,2))</f>
        <v/>
      </c>
      <c r="E54" s="114" t="str">
        <f>IF(INDEX(中男申込!$B$9:$Q$108,$B54,3)="","",INDEX(中男申込!$B$9:$Q$108,$B54,3))</f>
        <v/>
      </c>
      <c r="F54" s="115" t="str">
        <f>IF(INDEX(中男申込!$B$9:$Q$108,$B54,4)="","",INDEX(中男申込!$B$9:$Q$108,$B54,4))</f>
        <v/>
      </c>
      <c r="G54" s="116" t="str">
        <f>IF(INDEX(中男申込!$B$9:$Q$108,$B54,16)="","",INDEX(中男申込!$B$9:$Q$108,$B54,16))</f>
        <v/>
      </c>
      <c r="H54" s="216" t="str">
        <f>IF(INDEX(中男申込!$B$9:$Q$108,$B54,6)="","",INDEX(中男申込!$B$9:$Q$108,$B54,6))</f>
        <v/>
      </c>
      <c r="I54" s="217"/>
      <c r="J54" s="217"/>
      <c r="K54" s="217"/>
      <c r="L54" s="217"/>
      <c r="M54" s="218"/>
      <c r="N54" s="94"/>
    </row>
    <row r="55" spans="1:17" ht="15" customHeight="1" thickBot="1" x14ac:dyDescent="0.2">
      <c r="B55" s="106">
        <f t="shared" si="0"/>
        <v>40</v>
      </c>
      <c r="C55" s="122" t="str">
        <f>IF(INDEX(中男申込!$B$9:$Q$108,$B55,1)="","",INDEX(中男申込!$B$9:$Q$108,$B55,1))</f>
        <v/>
      </c>
      <c r="D55" s="123" t="str">
        <f>IF(INDEX(中男申込!$B$9:$Q$108,$B55,2)="","",INDEX(中男申込!$B$9:$Q$108,$B55,2))</f>
        <v/>
      </c>
      <c r="E55" s="124" t="str">
        <f>IF(INDEX(中男申込!$B$9:$Q$108,$B55,3)="","",INDEX(中男申込!$B$9:$Q$108,$B55,3))</f>
        <v/>
      </c>
      <c r="F55" s="125" t="str">
        <f>IF(INDEX(中男申込!$B$9:$Q$108,$B55,4)="","",INDEX(中男申込!$B$9:$Q$108,$B55,4))</f>
        <v/>
      </c>
      <c r="G55" s="126" t="str">
        <f>IF(INDEX(中男申込!$B$9:$Q$108,$B55,16)="","",INDEX(中男申込!$B$9:$Q$108,$B55,16))</f>
        <v/>
      </c>
      <c r="H55" s="226" t="str">
        <f>IF(INDEX(中男申込!$B$9:$Q$108,$B55,6)="","",INDEX(中男申込!$B$9:$Q$108,$B55,6))</f>
        <v/>
      </c>
      <c r="I55" s="227"/>
      <c r="J55" s="227"/>
      <c r="K55" s="227"/>
      <c r="L55" s="227"/>
      <c r="M55" s="228"/>
      <c r="N55" s="94"/>
    </row>
    <row r="56" spans="1:17" ht="13.5" customHeight="1" x14ac:dyDescent="0.15">
      <c r="B56" s="89"/>
      <c r="G56">
        <f>SUM(G16:G55)</f>
        <v>0</v>
      </c>
      <c r="N56" s="95"/>
    </row>
    <row r="57" spans="1:17" ht="13.5" customHeight="1" x14ac:dyDescent="0.15">
      <c r="B57" s="89"/>
      <c r="K57" t="s">
        <v>282</v>
      </c>
      <c r="N57" s="95"/>
      <c r="P57" t="s">
        <v>297</v>
      </c>
    </row>
    <row r="58" spans="1:17" ht="13.5" customHeight="1" x14ac:dyDescent="0.2">
      <c r="B58" s="127"/>
      <c r="C58" s="128"/>
      <c r="D58" s="128"/>
      <c r="E58" s="128" t="s">
        <v>66</v>
      </c>
      <c r="F58" s="128"/>
      <c r="G58" s="128"/>
      <c r="H58" s="224">
        <f>G56*P58</f>
        <v>0</v>
      </c>
      <c r="I58" s="225"/>
      <c r="J58" s="128" t="s">
        <v>67</v>
      </c>
      <c r="K58" s="258">
        <f>+H113+中女子一覧印刷用!H113</f>
        <v>0</v>
      </c>
      <c r="L58" s="259"/>
      <c r="M58" s="128" t="s">
        <v>67</v>
      </c>
      <c r="N58" s="129"/>
      <c r="P58" s="161">
        <v>500</v>
      </c>
      <c r="Q58" t="s">
        <v>67</v>
      </c>
    </row>
    <row r="59" spans="1:17" ht="13.5" customHeight="1" x14ac:dyDescent="0.15">
      <c r="B59" s="89"/>
      <c r="N59" s="95"/>
    </row>
    <row r="60" spans="1:17" ht="14.25" x14ac:dyDescent="0.15">
      <c r="A60" s="88">
        <v>13.5</v>
      </c>
      <c r="B60" s="89" t="s">
        <v>57</v>
      </c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1"/>
    </row>
    <row r="61" spans="1:17" ht="15.75" customHeight="1" x14ac:dyDescent="0.15">
      <c r="A61" s="88">
        <v>15.75</v>
      </c>
      <c r="B61" s="89"/>
      <c r="C61" s="92"/>
      <c r="D61" s="92"/>
      <c r="E61" s="92" t="str">
        <f>中女子一覧印刷用!E6</f>
        <v>第１回　浜田市陸協記録会　参加申込シート　（中学校女子）</v>
      </c>
      <c r="F61" s="92"/>
      <c r="G61" s="92"/>
      <c r="H61" s="92"/>
      <c r="I61" s="92"/>
      <c r="K61" s="93"/>
      <c r="L61" s="93"/>
      <c r="M61" s="93"/>
      <c r="N61" s="94"/>
    </row>
    <row r="62" spans="1:17" x14ac:dyDescent="0.15">
      <c r="A62" s="88">
        <v>13.5</v>
      </c>
      <c r="B62" s="89"/>
      <c r="N62" s="95"/>
    </row>
    <row r="63" spans="1:17" x14ac:dyDescent="0.15">
      <c r="A63" s="88">
        <v>13.5</v>
      </c>
      <c r="B63" s="89"/>
      <c r="C63" s="96" t="str">
        <f>C8</f>
        <v>　　　　年　　　月　　　日</v>
      </c>
      <c r="D63" s="97"/>
      <c r="N63" s="95"/>
    </row>
    <row r="64" spans="1:17" ht="17.25" customHeight="1" x14ac:dyDescent="0.15">
      <c r="A64" s="88">
        <v>17.25</v>
      </c>
      <c r="B64" s="89"/>
      <c r="F64" s="98"/>
      <c r="G64" s="98"/>
      <c r="I64" s="99" t="s">
        <v>59</v>
      </c>
      <c r="J64" s="260"/>
      <c r="K64" s="261"/>
      <c r="L64" s="261"/>
      <c r="N64" s="95"/>
    </row>
    <row r="65" spans="1:14" ht="6.75" customHeight="1" thickBot="1" x14ac:dyDescent="0.2">
      <c r="A65" s="88">
        <v>6.75</v>
      </c>
      <c r="B65" s="89"/>
      <c r="D65" s="100"/>
      <c r="N65" s="95"/>
    </row>
    <row r="66" spans="1:14" ht="26.25" customHeight="1" x14ac:dyDescent="0.15">
      <c r="A66" s="88">
        <v>26.25</v>
      </c>
      <c r="B66" s="89"/>
      <c r="C66" s="101" t="s">
        <v>60</v>
      </c>
      <c r="D66" s="262" t="str">
        <f>D11</f>
        <v>〒　</v>
      </c>
      <c r="E66" s="263"/>
      <c r="F66" s="263"/>
      <c r="G66" s="263"/>
      <c r="H66" s="264"/>
      <c r="I66" s="102" t="s">
        <v>61</v>
      </c>
      <c r="J66" s="265" t="str">
        <f>J11</f>
        <v xml:space="preserve">     </v>
      </c>
      <c r="K66" s="266"/>
      <c r="L66" s="266"/>
      <c r="M66" s="267"/>
      <c r="N66" s="103"/>
    </row>
    <row r="67" spans="1:14" ht="21" customHeight="1" x14ac:dyDescent="0.15">
      <c r="A67" s="88">
        <v>21</v>
      </c>
      <c r="B67" s="89"/>
      <c r="C67" s="229" t="str">
        <f>C12</f>
        <v xml:space="preserve">   </v>
      </c>
      <c r="D67" s="230"/>
      <c r="E67" s="230"/>
      <c r="F67" s="230"/>
      <c r="G67" s="230"/>
      <c r="H67" s="231"/>
      <c r="I67" s="104" t="s">
        <v>62</v>
      </c>
      <c r="J67" s="232">
        <f>J12</f>
        <v>0</v>
      </c>
      <c r="K67" s="233"/>
      <c r="L67" s="233"/>
      <c r="M67" s="234"/>
      <c r="N67" s="95"/>
    </row>
    <row r="68" spans="1:14" ht="21" customHeight="1" x14ac:dyDescent="0.15">
      <c r="A68" s="88">
        <v>21</v>
      </c>
      <c r="B68" s="89"/>
      <c r="C68" s="235" t="s">
        <v>68</v>
      </c>
      <c r="D68" s="238" t="s">
        <v>30</v>
      </c>
      <c r="E68" s="241" t="s">
        <v>50</v>
      </c>
      <c r="F68" s="238" t="s">
        <v>29</v>
      </c>
      <c r="G68" s="244" t="s">
        <v>63</v>
      </c>
      <c r="H68" s="245"/>
      <c r="I68" s="245"/>
      <c r="J68" s="245"/>
      <c r="K68" s="245"/>
      <c r="L68" s="245"/>
      <c r="M68" s="246"/>
      <c r="N68" s="103"/>
    </row>
    <row r="69" spans="1:14" ht="21" customHeight="1" x14ac:dyDescent="0.15">
      <c r="A69" s="88">
        <v>21</v>
      </c>
      <c r="B69" s="89"/>
      <c r="C69" s="236"/>
      <c r="D69" s="239"/>
      <c r="E69" s="242"/>
      <c r="F69" s="239"/>
      <c r="G69" s="247" t="s">
        <v>64</v>
      </c>
      <c r="H69" s="252" t="s">
        <v>65</v>
      </c>
      <c r="I69" s="253"/>
      <c r="J69" s="253"/>
      <c r="K69" s="253"/>
      <c r="L69" s="253"/>
      <c r="M69" s="254"/>
      <c r="N69" s="105"/>
    </row>
    <row r="70" spans="1:14" ht="27" customHeight="1" x14ac:dyDescent="0.15">
      <c r="A70" s="88">
        <v>27</v>
      </c>
      <c r="B70" s="89"/>
      <c r="C70" s="237"/>
      <c r="D70" s="240"/>
      <c r="E70" s="243"/>
      <c r="F70" s="240"/>
      <c r="G70" s="248"/>
      <c r="H70" s="255"/>
      <c r="I70" s="256"/>
      <c r="J70" s="256"/>
      <c r="K70" s="256"/>
      <c r="L70" s="256"/>
      <c r="M70" s="257"/>
      <c r="N70" s="105"/>
    </row>
    <row r="71" spans="1:14" ht="15" customHeight="1" x14ac:dyDescent="0.15">
      <c r="B71" s="106">
        <v>41</v>
      </c>
      <c r="C71" s="107" t="s">
        <v>89</v>
      </c>
      <c r="D71" s="108" t="s">
        <v>89</v>
      </c>
      <c r="E71" s="109" t="s">
        <v>89</v>
      </c>
      <c r="F71" s="110" t="s">
        <v>89</v>
      </c>
      <c r="G71" s="111" t="s">
        <v>89</v>
      </c>
      <c r="H71" s="249" t="str">
        <f>IF(INDEX(中男申込!$B$9:$Q$108,$B71,6)="","",INDEX(中男申込!$B$9:$Q$108,$B71,6))</f>
        <v/>
      </c>
      <c r="I71" s="250"/>
      <c r="J71" s="250"/>
      <c r="K71" s="250"/>
      <c r="L71" s="250"/>
      <c r="M71" s="251"/>
      <c r="N71" s="94"/>
    </row>
    <row r="72" spans="1:14" ht="15" customHeight="1" x14ac:dyDescent="0.15">
      <c r="B72" s="106">
        <f t="shared" ref="B72:B110" si="1">B71+1</f>
        <v>42</v>
      </c>
      <c r="C72" s="112" t="s">
        <v>89</v>
      </c>
      <c r="D72" s="113" t="s">
        <v>89</v>
      </c>
      <c r="E72" s="114" t="s">
        <v>89</v>
      </c>
      <c r="F72" s="115" t="s">
        <v>89</v>
      </c>
      <c r="G72" s="116" t="s">
        <v>89</v>
      </c>
      <c r="H72" s="216" t="str">
        <f>IF(INDEX(中男申込!$B$9:$Q$108,$B72,6)="","",INDEX(中男申込!$B$9:$Q$108,$B72,6))</f>
        <v/>
      </c>
      <c r="I72" s="217"/>
      <c r="J72" s="217"/>
      <c r="K72" s="217"/>
      <c r="L72" s="217"/>
      <c r="M72" s="218"/>
      <c r="N72" s="94"/>
    </row>
    <row r="73" spans="1:14" ht="15" customHeight="1" x14ac:dyDescent="0.15">
      <c r="B73" s="106">
        <f t="shared" si="1"/>
        <v>43</v>
      </c>
      <c r="C73" s="112" t="s">
        <v>89</v>
      </c>
      <c r="D73" s="113" t="s">
        <v>89</v>
      </c>
      <c r="E73" s="114" t="s">
        <v>89</v>
      </c>
      <c r="F73" s="115" t="s">
        <v>89</v>
      </c>
      <c r="G73" s="116" t="s">
        <v>89</v>
      </c>
      <c r="H73" s="216" t="str">
        <f>IF(INDEX(中男申込!$B$9:$Q$108,$B73,6)="","",INDEX(中男申込!$B$9:$Q$108,$B73,6))</f>
        <v/>
      </c>
      <c r="I73" s="217"/>
      <c r="J73" s="217"/>
      <c r="K73" s="217"/>
      <c r="L73" s="217"/>
      <c r="M73" s="218"/>
      <c r="N73" s="94"/>
    </row>
    <row r="74" spans="1:14" ht="15" customHeight="1" x14ac:dyDescent="0.15">
      <c r="B74" s="106">
        <f t="shared" si="1"/>
        <v>44</v>
      </c>
      <c r="C74" s="112" t="s">
        <v>89</v>
      </c>
      <c r="D74" s="113" t="s">
        <v>89</v>
      </c>
      <c r="E74" s="114" t="s">
        <v>89</v>
      </c>
      <c r="F74" s="115" t="s">
        <v>89</v>
      </c>
      <c r="G74" s="116" t="s">
        <v>89</v>
      </c>
      <c r="H74" s="216" t="str">
        <f>IF(INDEX(中男申込!$B$9:$Q$108,$B74,6)="","",INDEX(中男申込!$B$9:$Q$108,$B74,6))</f>
        <v/>
      </c>
      <c r="I74" s="217"/>
      <c r="J74" s="217"/>
      <c r="K74" s="217"/>
      <c r="L74" s="217"/>
      <c r="M74" s="218"/>
      <c r="N74" s="94"/>
    </row>
    <row r="75" spans="1:14" ht="15" customHeight="1" x14ac:dyDescent="0.15">
      <c r="B75" s="106">
        <f t="shared" si="1"/>
        <v>45</v>
      </c>
      <c r="C75" s="112" t="s">
        <v>89</v>
      </c>
      <c r="D75" s="113" t="s">
        <v>89</v>
      </c>
      <c r="E75" s="114" t="s">
        <v>89</v>
      </c>
      <c r="F75" s="115" t="s">
        <v>89</v>
      </c>
      <c r="G75" s="116" t="s">
        <v>89</v>
      </c>
      <c r="H75" s="216" t="str">
        <f>IF(INDEX(中男申込!$B$9:$Q$108,$B75,6)="","",INDEX(中男申込!$B$9:$Q$108,$B75,6))</f>
        <v/>
      </c>
      <c r="I75" s="217"/>
      <c r="J75" s="217"/>
      <c r="K75" s="217"/>
      <c r="L75" s="217"/>
      <c r="M75" s="218"/>
      <c r="N75" s="94"/>
    </row>
    <row r="76" spans="1:14" ht="15" customHeight="1" x14ac:dyDescent="0.15">
      <c r="B76" s="106">
        <f t="shared" si="1"/>
        <v>46</v>
      </c>
      <c r="C76" s="112" t="s">
        <v>89</v>
      </c>
      <c r="D76" s="113" t="s">
        <v>89</v>
      </c>
      <c r="E76" s="114" t="s">
        <v>89</v>
      </c>
      <c r="F76" s="115" t="s">
        <v>89</v>
      </c>
      <c r="G76" s="116" t="s">
        <v>89</v>
      </c>
      <c r="H76" s="216" t="str">
        <f>IF(INDEX(中男申込!$B$9:$Q$108,$B76,6)="","",INDEX(中男申込!$B$9:$Q$108,$B76,6))</f>
        <v/>
      </c>
      <c r="I76" s="217"/>
      <c r="J76" s="217"/>
      <c r="K76" s="217"/>
      <c r="L76" s="217"/>
      <c r="M76" s="218"/>
      <c r="N76" s="94"/>
    </row>
    <row r="77" spans="1:14" ht="15" customHeight="1" x14ac:dyDescent="0.15">
      <c r="B77" s="106">
        <f t="shared" si="1"/>
        <v>47</v>
      </c>
      <c r="C77" s="112" t="s">
        <v>89</v>
      </c>
      <c r="D77" s="113" t="s">
        <v>89</v>
      </c>
      <c r="E77" s="114" t="s">
        <v>89</v>
      </c>
      <c r="F77" s="115" t="s">
        <v>89</v>
      </c>
      <c r="G77" s="116" t="s">
        <v>89</v>
      </c>
      <c r="H77" s="216" t="str">
        <f>IF(INDEX(中男申込!$B$9:$Q$108,$B77,6)="","",INDEX(中男申込!$B$9:$Q$108,$B77,6))</f>
        <v/>
      </c>
      <c r="I77" s="217"/>
      <c r="J77" s="217"/>
      <c r="K77" s="217"/>
      <c r="L77" s="217"/>
      <c r="M77" s="218"/>
      <c r="N77" s="94"/>
    </row>
    <row r="78" spans="1:14" ht="15" customHeight="1" x14ac:dyDescent="0.15">
      <c r="B78" s="106">
        <f t="shared" si="1"/>
        <v>48</v>
      </c>
      <c r="C78" s="112" t="s">
        <v>89</v>
      </c>
      <c r="D78" s="113" t="s">
        <v>89</v>
      </c>
      <c r="E78" s="114" t="s">
        <v>89</v>
      </c>
      <c r="F78" s="115" t="s">
        <v>89</v>
      </c>
      <c r="G78" s="116" t="s">
        <v>89</v>
      </c>
      <c r="H78" s="216" t="str">
        <f>IF(INDEX(中男申込!$B$9:$Q$108,$B78,6)="","",INDEX(中男申込!$B$9:$Q$108,$B78,6))</f>
        <v/>
      </c>
      <c r="I78" s="217"/>
      <c r="J78" s="217"/>
      <c r="K78" s="217"/>
      <c r="L78" s="217"/>
      <c r="M78" s="218"/>
      <c r="N78" s="94"/>
    </row>
    <row r="79" spans="1:14" ht="15" customHeight="1" x14ac:dyDescent="0.15">
      <c r="B79" s="106">
        <f t="shared" si="1"/>
        <v>49</v>
      </c>
      <c r="C79" s="112" t="s">
        <v>89</v>
      </c>
      <c r="D79" s="113" t="s">
        <v>89</v>
      </c>
      <c r="E79" s="114" t="s">
        <v>89</v>
      </c>
      <c r="F79" s="115" t="s">
        <v>89</v>
      </c>
      <c r="G79" s="116" t="s">
        <v>89</v>
      </c>
      <c r="H79" s="216" t="str">
        <f>IF(INDEX(中男申込!$B$9:$Q$108,$B79,6)="","",INDEX(中男申込!$B$9:$Q$108,$B79,6))</f>
        <v/>
      </c>
      <c r="I79" s="217"/>
      <c r="J79" s="217"/>
      <c r="K79" s="217"/>
      <c r="L79" s="217"/>
      <c r="M79" s="218"/>
      <c r="N79" s="94"/>
    </row>
    <row r="80" spans="1:14" ht="15" customHeight="1" x14ac:dyDescent="0.15">
      <c r="B80" s="106">
        <f t="shared" si="1"/>
        <v>50</v>
      </c>
      <c r="C80" s="117" t="s">
        <v>89</v>
      </c>
      <c r="D80" s="118" t="s">
        <v>89</v>
      </c>
      <c r="E80" s="119" t="s">
        <v>89</v>
      </c>
      <c r="F80" s="120" t="s">
        <v>89</v>
      </c>
      <c r="G80" s="121" t="s">
        <v>89</v>
      </c>
      <c r="H80" s="219" t="str">
        <f>IF(INDEX(中男申込!$B$9:$Q$108,$B80,6)="","",INDEX(中男申込!$B$9:$Q$108,$B80,6))</f>
        <v/>
      </c>
      <c r="I80" s="220"/>
      <c r="J80" s="220"/>
      <c r="K80" s="220"/>
      <c r="L80" s="220"/>
      <c r="M80" s="221"/>
      <c r="N80" s="94"/>
    </row>
    <row r="81" spans="2:14" ht="15" customHeight="1" x14ac:dyDescent="0.15">
      <c r="B81" s="106">
        <f t="shared" si="1"/>
        <v>51</v>
      </c>
      <c r="C81" s="107" t="s">
        <v>89</v>
      </c>
      <c r="D81" s="108" t="s">
        <v>89</v>
      </c>
      <c r="E81" s="109" t="s">
        <v>89</v>
      </c>
      <c r="F81" s="110" t="s">
        <v>89</v>
      </c>
      <c r="G81" s="111" t="s">
        <v>89</v>
      </c>
      <c r="H81" s="216" t="str">
        <f>IF(INDEX(中男申込!$B$9:$Q$108,$B81,6)="","",INDEX(中男申込!$B$9:$Q$108,$B81,6))</f>
        <v/>
      </c>
      <c r="I81" s="217"/>
      <c r="J81" s="217"/>
      <c r="K81" s="217"/>
      <c r="L81" s="217"/>
      <c r="M81" s="218"/>
      <c r="N81" s="94"/>
    </row>
    <row r="82" spans="2:14" ht="15" customHeight="1" x14ac:dyDescent="0.15">
      <c r="B82" s="106">
        <f t="shared" si="1"/>
        <v>52</v>
      </c>
      <c r="C82" s="112" t="s">
        <v>89</v>
      </c>
      <c r="D82" s="113" t="s">
        <v>89</v>
      </c>
      <c r="E82" s="114" t="s">
        <v>89</v>
      </c>
      <c r="F82" s="115" t="s">
        <v>89</v>
      </c>
      <c r="G82" s="116" t="s">
        <v>89</v>
      </c>
      <c r="H82" s="216" t="str">
        <f>IF(INDEX(中男申込!$B$9:$Q$108,$B82,6)="","",INDEX(中男申込!$B$9:$Q$108,$B82,6))</f>
        <v/>
      </c>
      <c r="I82" s="217"/>
      <c r="J82" s="217"/>
      <c r="K82" s="217"/>
      <c r="L82" s="217"/>
      <c r="M82" s="218"/>
      <c r="N82" s="94"/>
    </row>
    <row r="83" spans="2:14" ht="15" customHeight="1" x14ac:dyDescent="0.15">
      <c r="B83" s="106">
        <f t="shared" si="1"/>
        <v>53</v>
      </c>
      <c r="C83" s="112" t="s">
        <v>89</v>
      </c>
      <c r="D83" s="113" t="s">
        <v>89</v>
      </c>
      <c r="E83" s="114" t="s">
        <v>89</v>
      </c>
      <c r="F83" s="115" t="s">
        <v>89</v>
      </c>
      <c r="G83" s="116" t="s">
        <v>89</v>
      </c>
      <c r="H83" s="216" t="str">
        <f>IF(INDEX(中男申込!$B$9:$Q$108,$B83,6)="","",INDEX(中男申込!$B$9:$Q$108,$B83,6))</f>
        <v/>
      </c>
      <c r="I83" s="217"/>
      <c r="J83" s="217"/>
      <c r="K83" s="217"/>
      <c r="L83" s="217"/>
      <c r="M83" s="218"/>
      <c r="N83" s="94"/>
    </row>
    <row r="84" spans="2:14" ht="15" customHeight="1" x14ac:dyDescent="0.15">
      <c r="B84" s="106">
        <f t="shared" si="1"/>
        <v>54</v>
      </c>
      <c r="C84" s="112" t="s">
        <v>89</v>
      </c>
      <c r="D84" s="113" t="s">
        <v>89</v>
      </c>
      <c r="E84" s="114" t="s">
        <v>89</v>
      </c>
      <c r="F84" s="115" t="s">
        <v>89</v>
      </c>
      <c r="G84" s="116" t="s">
        <v>89</v>
      </c>
      <c r="H84" s="216" t="str">
        <f>IF(INDEX(中男申込!$B$9:$Q$108,$B84,6)="","",INDEX(中男申込!$B$9:$Q$108,$B84,6))</f>
        <v/>
      </c>
      <c r="I84" s="217"/>
      <c r="J84" s="217"/>
      <c r="K84" s="217"/>
      <c r="L84" s="217"/>
      <c r="M84" s="218"/>
      <c r="N84" s="94"/>
    </row>
    <row r="85" spans="2:14" ht="15" customHeight="1" x14ac:dyDescent="0.15">
      <c r="B85" s="106">
        <f t="shared" si="1"/>
        <v>55</v>
      </c>
      <c r="C85" s="112" t="s">
        <v>89</v>
      </c>
      <c r="D85" s="113" t="s">
        <v>89</v>
      </c>
      <c r="E85" s="114" t="s">
        <v>89</v>
      </c>
      <c r="F85" s="115" t="s">
        <v>89</v>
      </c>
      <c r="G85" s="116" t="s">
        <v>89</v>
      </c>
      <c r="H85" s="216" t="str">
        <f>IF(INDEX(中男申込!$B$9:$Q$108,$B85,6)="","",INDEX(中男申込!$B$9:$Q$108,$B85,6))</f>
        <v/>
      </c>
      <c r="I85" s="217"/>
      <c r="J85" s="217"/>
      <c r="K85" s="217"/>
      <c r="L85" s="217"/>
      <c r="M85" s="218"/>
      <c r="N85" s="94"/>
    </row>
    <row r="86" spans="2:14" ht="15" customHeight="1" x14ac:dyDescent="0.15">
      <c r="B86" s="106">
        <f t="shared" si="1"/>
        <v>56</v>
      </c>
      <c r="C86" s="112" t="s">
        <v>89</v>
      </c>
      <c r="D86" s="113" t="s">
        <v>89</v>
      </c>
      <c r="E86" s="114" t="s">
        <v>89</v>
      </c>
      <c r="F86" s="115" t="s">
        <v>89</v>
      </c>
      <c r="G86" s="116" t="s">
        <v>89</v>
      </c>
      <c r="H86" s="216" t="str">
        <f>IF(INDEX(中男申込!$B$9:$Q$108,$B86,6)="","",INDEX(中男申込!$B$9:$Q$108,$B86,6))</f>
        <v/>
      </c>
      <c r="I86" s="217"/>
      <c r="J86" s="217"/>
      <c r="K86" s="217"/>
      <c r="L86" s="217"/>
      <c r="M86" s="218"/>
      <c r="N86" s="94"/>
    </row>
    <row r="87" spans="2:14" ht="15" customHeight="1" x14ac:dyDescent="0.15">
      <c r="B87" s="106">
        <f t="shared" si="1"/>
        <v>57</v>
      </c>
      <c r="C87" s="112" t="s">
        <v>89</v>
      </c>
      <c r="D87" s="113" t="s">
        <v>89</v>
      </c>
      <c r="E87" s="114" t="s">
        <v>89</v>
      </c>
      <c r="F87" s="115" t="s">
        <v>89</v>
      </c>
      <c r="G87" s="116" t="s">
        <v>89</v>
      </c>
      <c r="H87" s="216" t="str">
        <f>IF(INDEX(中男申込!$B$9:$Q$108,$B87,6)="","",INDEX(中男申込!$B$9:$Q$108,$B87,6))</f>
        <v/>
      </c>
      <c r="I87" s="217"/>
      <c r="J87" s="217"/>
      <c r="K87" s="217"/>
      <c r="L87" s="217"/>
      <c r="M87" s="218"/>
      <c r="N87" s="94"/>
    </row>
    <row r="88" spans="2:14" ht="15" customHeight="1" x14ac:dyDescent="0.15">
      <c r="B88" s="106">
        <f t="shared" si="1"/>
        <v>58</v>
      </c>
      <c r="C88" s="112" t="s">
        <v>89</v>
      </c>
      <c r="D88" s="113" t="s">
        <v>89</v>
      </c>
      <c r="E88" s="114" t="s">
        <v>89</v>
      </c>
      <c r="F88" s="115" t="s">
        <v>89</v>
      </c>
      <c r="G88" s="116" t="s">
        <v>89</v>
      </c>
      <c r="H88" s="216" t="str">
        <f>IF(INDEX(中男申込!$B$9:$Q$108,$B88,6)="","",INDEX(中男申込!$B$9:$Q$108,$B88,6))</f>
        <v/>
      </c>
      <c r="I88" s="217"/>
      <c r="J88" s="217"/>
      <c r="K88" s="217"/>
      <c r="L88" s="217"/>
      <c r="M88" s="218"/>
      <c r="N88" s="94"/>
    </row>
    <row r="89" spans="2:14" ht="15" customHeight="1" x14ac:dyDescent="0.15">
      <c r="B89" s="106">
        <f t="shared" si="1"/>
        <v>59</v>
      </c>
      <c r="C89" s="112" t="s">
        <v>89</v>
      </c>
      <c r="D89" s="113" t="s">
        <v>89</v>
      </c>
      <c r="E89" s="114" t="s">
        <v>89</v>
      </c>
      <c r="F89" s="115" t="s">
        <v>89</v>
      </c>
      <c r="G89" s="116" t="s">
        <v>89</v>
      </c>
      <c r="H89" s="216" t="str">
        <f>IF(INDEX(中男申込!$B$9:$Q$108,$B89,6)="","",INDEX(中男申込!$B$9:$Q$108,$B89,6))</f>
        <v/>
      </c>
      <c r="I89" s="217"/>
      <c r="J89" s="217"/>
      <c r="K89" s="217"/>
      <c r="L89" s="217"/>
      <c r="M89" s="218"/>
      <c r="N89" s="94"/>
    </row>
    <row r="90" spans="2:14" ht="15" customHeight="1" x14ac:dyDescent="0.15">
      <c r="B90" s="106">
        <f t="shared" si="1"/>
        <v>60</v>
      </c>
      <c r="C90" s="117" t="s">
        <v>89</v>
      </c>
      <c r="D90" s="118" t="s">
        <v>89</v>
      </c>
      <c r="E90" s="119" t="s">
        <v>89</v>
      </c>
      <c r="F90" s="120" t="s">
        <v>89</v>
      </c>
      <c r="G90" s="121" t="s">
        <v>89</v>
      </c>
      <c r="H90" s="219" t="str">
        <f>IF(INDEX(中男申込!$B$9:$Q$108,$B90,6)="","",INDEX(中男申込!$B$9:$Q$108,$B90,6))</f>
        <v/>
      </c>
      <c r="I90" s="220"/>
      <c r="J90" s="220"/>
      <c r="K90" s="220"/>
      <c r="L90" s="220"/>
      <c r="M90" s="221"/>
      <c r="N90" s="94"/>
    </row>
    <row r="91" spans="2:14" ht="15" customHeight="1" x14ac:dyDescent="0.15">
      <c r="B91" s="106">
        <f t="shared" si="1"/>
        <v>61</v>
      </c>
      <c r="C91" s="107" t="s">
        <v>89</v>
      </c>
      <c r="D91" s="108" t="s">
        <v>89</v>
      </c>
      <c r="E91" s="109" t="s">
        <v>89</v>
      </c>
      <c r="F91" s="110" t="s">
        <v>89</v>
      </c>
      <c r="G91" s="111" t="s">
        <v>89</v>
      </c>
      <c r="H91" s="216" t="str">
        <f>IF(INDEX(中男申込!$B$9:$Q$108,$B91,6)="","",INDEX(中男申込!$B$9:$Q$108,$B91,6))</f>
        <v/>
      </c>
      <c r="I91" s="217"/>
      <c r="J91" s="217"/>
      <c r="K91" s="217"/>
      <c r="L91" s="217"/>
      <c r="M91" s="218"/>
      <c r="N91" s="94"/>
    </row>
    <row r="92" spans="2:14" ht="15" customHeight="1" x14ac:dyDescent="0.15">
      <c r="B92" s="106">
        <f t="shared" si="1"/>
        <v>62</v>
      </c>
      <c r="C92" s="112" t="s">
        <v>89</v>
      </c>
      <c r="D92" s="113" t="s">
        <v>89</v>
      </c>
      <c r="E92" s="114" t="s">
        <v>89</v>
      </c>
      <c r="F92" s="115" t="s">
        <v>89</v>
      </c>
      <c r="G92" s="116" t="s">
        <v>89</v>
      </c>
      <c r="H92" s="216" t="str">
        <f>IF(INDEX(中男申込!$B$9:$Q$108,$B92,6)="","",INDEX(中男申込!$B$9:$Q$108,$B92,6))</f>
        <v/>
      </c>
      <c r="I92" s="217"/>
      <c r="J92" s="217"/>
      <c r="K92" s="217"/>
      <c r="L92" s="217"/>
      <c r="M92" s="218"/>
      <c r="N92" s="94"/>
    </row>
    <row r="93" spans="2:14" ht="15" customHeight="1" x14ac:dyDescent="0.15">
      <c r="B93" s="106">
        <f t="shared" si="1"/>
        <v>63</v>
      </c>
      <c r="C93" s="112" t="s">
        <v>89</v>
      </c>
      <c r="D93" s="113" t="s">
        <v>89</v>
      </c>
      <c r="E93" s="114" t="s">
        <v>89</v>
      </c>
      <c r="F93" s="115" t="s">
        <v>89</v>
      </c>
      <c r="G93" s="116" t="s">
        <v>89</v>
      </c>
      <c r="H93" s="216" t="str">
        <f>IF(INDEX(中男申込!$B$9:$Q$108,$B93,6)="","",INDEX(中男申込!$B$9:$Q$108,$B93,6))</f>
        <v/>
      </c>
      <c r="I93" s="217"/>
      <c r="J93" s="217"/>
      <c r="K93" s="217"/>
      <c r="L93" s="217"/>
      <c r="M93" s="218"/>
      <c r="N93" s="94"/>
    </row>
    <row r="94" spans="2:14" ht="15" customHeight="1" x14ac:dyDescent="0.15">
      <c r="B94" s="106">
        <f t="shared" si="1"/>
        <v>64</v>
      </c>
      <c r="C94" s="112" t="s">
        <v>89</v>
      </c>
      <c r="D94" s="113" t="s">
        <v>89</v>
      </c>
      <c r="E94" s="114" t="s">
        <v>89</v>
      </c>
      <c r="F94" s="115" t="s">
        <v>89</v>
      </c>
      <c r="G94" s="116" t="s">
        <v>89</v>
      </c>
      <c r="H94" s="216" t="str">
        <f>IF(INDEX(中男申込!$B$9:$Q$108,$B94,6)="","",INDEX(中男申込!$B$9:$Q$108,$B94,6))</f>
        <v/>
      </c>
      <c r="I94" s="217"/>
      <c r="J94" s="217"/>
      <c r="K94" s="217"/>
      <c r="L94" s="217"/>
      <c r="M94" s="218"/>
      <c r="N94" s="94"/>
    </row>
    <row r="95" spans="2:14" ht="15" customHeight="1" x14ac:dyDescent="0.15">
      <c r="B95" s="106">
        <f t="shared" si="1"/>
        <v>65</v>
      </c>
      <c r="C95" s="112" t="s">
        <v>89</v>
      </c>
      <c r="D95" s="113" t="s">
        <v>89</v>
      </c>
      <c r="E95" s="114" t="s">
        <v>89</v>
      </c>
      <c r="F95" s="115" t="s">
        <v>89</v>
      </c>
      <c r="G95" s="116" t="s">
        <v>89</v>
      </c>
      <c r="H95" s="216" t="str">
        <f>IF(INDEX(中男申込!$B$9:$Q$108,$B95,6)="","",INDEX(中男申込!$B$9:$Q$108,$B95,6))</f>
        <v/>
      </c>
      <c r="I95" s="217"/>
      <c r="J95" s="217"/>
      <c r="K95" s="217"/>
      <c r="L95" s="217"/>
      <c r="M95" s="218"/>
      <c r="N95" s="94"/>
    </row>
    <row r="96" spans="2:14" ht="15" customHeight="1" x14ac:dyDescent="0.15">
      <c r="B96" s="106">
        <f t="shared" si="1"/>
        <v>66</v>
      </c>
      <c r="C96" s="112" t="s">
        <v>89</v>
      </c>
      <c r="D96" s="113" t="s">
        <v>89</v>
      </c>
      <c r="E96" s="114" t="s">
        <v>89</v>
      </c>
      <c r="F96" s="115" t="s">
        <v>89</v>
      </c>
      <c r="G96" s="116" t="s">
        <v>89</v>
      </c>
      <c r="H96" s="216" t="str">
        <f>IF(INDEX(中男申込!$B$9:$Q$108,$B96,6)="","",INDEX(中男申込!$B$9:$Q$108,$B96,6))</f>
        <v/>
      </c>
      <c r="I96" s="217"/>
      <c r="J96" s="217"/>
      <c r="K96" s="217"/>
      <c r="L96" s="217"/>
      <c r="M96" s="218"/>
      <c r="N96" s="94"/>
    </row>
    <row r="97" spans="2:14" ht="15" customHeight="1" x14ac:dyDescent="0.15">
      <c r="B97" s="106">
        <f t="shared" si="1"/>
        <v>67</v>
      </c>
      <c r="C97" s="112" t="s">
        <v>89</v>
      </c>
      <c r="D97" s="113" t="s">
        <v>89</v>
      </c>
      <c r="E97" s="114" t="s">
        <v>89</v>
      </c>
      <c r="F97" s="115" t="s">
        <v>89</v>
      </c>
      <c r="G97" s="116" t="s">
        <v>89</v>
      </c>
      <c r="H97" s="216" t="str">
        <f>IF(INDEX(中男申込!$B$9:$Q$108,$B97,6)="","",INDEX(中男申込!$B$9:$Q$108,$B97,6))</f>
        <v/>
      </c>
      <c r="I97" s="217"/>
      <c r="J97" s="217"/>
      <c r="K97" s="217"/>
      <c r="L97" s="217"/>
      <c r="M97" s="218"/>
      <c r="N97" s="94"/>
    </row>
    <row r="98" spans="2:14" ht="15" customHeight="1" x14ac:dyDescent="0.15">
      <c r="B98" s="106">
        <f t="shared" si="1"/>
        <v>68</v>
      </c>
      <c r="C98" s="112" t="s">
        <v>89</v>
      </c>
      <c r="D98" s="113" t="s">
        <v>89</v>
      </c>
      <c r="E98" s="114" t="s">
        <v>89</v>
      </c>
      <c r="F98" s="115" t="s">
        <v>89</v>
      </c>
      <c r="G98" s="116" t="s">
        <v>89</v>
      </c>
      <c r="H98" s="216" t="str">
        <f>IF(INDEX(中男申込!$B$9:$Q$108,$B98,6)="","",INDEX(中男申込!$B$9:$Q$108,$B98,6))</f>
        <v/>
      </c>
      <c r="I98" s="217"/>
      <c r="J98" s="217"/>
      <c r="K98" s="217"/>
      <c r="L98" s="217"/>
      <c r="M98" s="218"/>
      <c r="N98" s="94"/>
    </row>
    <row r="99" spans="2:14" ht="15" customHeight="1" x14ac:dyDescent="0.15">
      <c r="B99" s="106">
        <f t="shared" si="1"/>
        <v>69</v>
      </c>
      <c r="C99" s="112" t="s">
        <v>89</v>
      </c>
      <c r="D99" s="113" t="s">
        <v>89</v>
      </c>
      <c r="E99" s="114" t="s">
        <v>89</v>
      </c>
      <c r="F99" s="115" t="s">
        <v>89</v>
      </c>
      <c r="G99" s="116" t="s">
        <v>89</v>
      </c>
      <c r="H99" s="216" t="str">
        <f>IF(INDEX(中男申込!$B$9:$Q$108,$B99,6)="","",INDEX(中男申込!$B$9:$Q$108,$B99,6))</f>
        <v/>
      </c>
      <c r="I99" s="217"/>
      <c r="J99" s="217"/>
      <c r="K99" s="217"/>
      <c r="L99" s="217"/>
      <c r="M99" s="218"/>
      <c r="N99" s="94"/>
    </row>
    <row r="100" spans="2:14" ht="15" customHeight="1" x14ac:dyDescent="0.15">
      <c r="B100" s="106">
        <f t="shared" si="1"/>
        <v>70</v>
      </c>
      <c r="C100" s="117" t="s">
        <v>89</v>
      </c>
      <c r="D100" s="118" t="s">
        <v>89</v>
      </c>
      <c r="E100" s="119" t="s">
        <v>89</v>
      </c>
      <c r="F100" s="120" t="s">
        <v>89</v>
      </c>
      <c r="G100" s="121" t="s">
        <v>89</v>
      </c>
      <c r="H100" s="219" t="str">
        <f>IF(INDEX(中男申込!$B$9:$Q$108,$B100,6)="","",INDEX(中男申込!$B$9:$Q$108,$B100,6))</f>
        <v/>
      </c>
      <c r="I100" s="220"/>
      <c r="J100" s="220"/>
      <c r="K100" s="220"/>
      <c r="L100" s="220"/>
      <c r="M100" s="221"/>
      <c r="N100" s="94"/>
    </row>
    <row r="101" spans="2:14" ht="15" customHeight="1" x14ac:dyDescent="0.15">
      <c r="B101" s="106">
        <f t="shared" si="1"/>
        <v>71</v>
      </c>
      <c r="C101" s="107" t="s">
        <v>89</v>
      </c>
      <c r="D101" s="108" t="s">
        <v>89</v>
      </c>
      <c r="E101" s="109" t="s">
        <v>89</v>
      </c>
      <c r="F101" s="110" t="s">
        <v>89</v>
      </c>
      <c r="G101" s="111" t="s">
        <v>89</v>
      </c>
      <c r="H101" s="216" t="str">
        <f>IF(INDEX(中男申込!$B$9:$Q$108,$B101,6)="","",INDEX(中男申込!$B$9:$Q$108,$B101,6))</f>
        <v/>
      </c>
      <c r="I101" s="217"/>
      <c r="J101" s="217"/>
      <c r="K101" s="217"/>
      <c r="L101" s="217"/>
      <c r="M101" s="218"/>
      <c r="N101" s="94"/>
    </row>
    <row r="102" spans="2:14" ht="15" customHeight="1" x14ac:dyDescent="0.15">
      <c r="B102" s="106">
        <f t="shared" si="1"/>
        <v>72</v>
      </c>
      <c r="C102" s="112" t="s">
        <v>89</v>
      </c>
      <c r="D102" s="113" t="s">
        <v>89</v>
      </c>
      <c r="E102" s="114" t="s">
        <v>89</v>
      </c>
      <c r="F102" s="115" t="s">
        <v>89</v>
      </c>
      <c r="G102" s="116" t="s">
        <v>89</v>
      </c>
      <c r="H102" s="216" t="str">
        <f>IF(INDEX(中男申込!$B$9:$Q$108,$B102,6)="","",INDEX(中男申込!$B$9:$Q$108,$B102,6))</f>
        <v/>
      </c>
      <c r="I102" s="217"/>
      <c r="J102" s="217"/>
      <c r="K102" s="217"/>
      <c r="L102" s="217"/>
      <c r="M102" s="218"/>
      <c r="N102" s="94"/>
    </row>
    <row r="103" spans="2:14" ht="15" customHeight="1" x14ac:dyDescent="0.15">
      <c r="B103" s="106">
        <f t="shared" si="1"/>
        <v>73</v>
      </c>
      <c r="C103" s="112" t="s">
        <v>89</v>
      </c>
      <c r="D103" s="113" t="s">
        <v>89</v>
      </c>
      <c r="E103" s="114" t="s">
        <v>89</v>
      </c>
      <c r="F103" s="115" t="s">
        <v>89</v>
      </c>
      <c r="G103" s="116" t="s">
        <v>89</v>
      </c>
      <c r="H103" s="216" t="str">
        <f>IF(INDEX(中男申込!$B$9:$Q$108,$B103,6)="","",INDEX(中男申込!$B$9:$Q$108,$B103,6))</f>
        <v/>
      </c>
      <c r="I103" s="217"/>
      <c r="J103" s="217"/>
      <c r="K103" s="217"/>
      <c r="L103" s="217"/>
      <c r="M103" s="218"/>
      <c r="N103" s="94"/>
    </row>
    <row r="104" spans="2:14" ht="15" customHeight="1" x14ac:dyDescent="0.15">
      <c r="B104" s="106">
        <f t="shared" si="1"/>
        <v>74</v>
      </c>
      <c r="C104" s="112" t="s">
        <v>89</v>
      </c>
      <c r="D104" s="113" t="s">
        <v>89</v>
      </c>
      <c r="E104" s="114" t="s">
        <v>89</v>
      </c>
      <c r="F104" s="115" t="s">
        <v>89</v>
      </c>
      <c r="G104" s="116" t="s">
        <v>89</v>
      </c>
      <c r="H104" s="216" t="str">
        <f>IF(INDEX(中男申込!$B$9:$Q$108,$B104,6)="","",INDEX(中男申込!$B$9:$Q$108,$B104,6))</f>
        <v/>
      </c>
      <c r="I104" s="217"/>
      <c r="J104" s="217"/>
      <c r="K104" s="217"/>
      <c r="L104" s="217"/>
      <c r="M104" s="218"/>
      <c r="N104" s="94"/>
    </row>
    <row r="105" spans="2:14" ht="15" customHeight="1" x14ac:dyDescent="0.15">
      <c r="B105" s="106">
        <f t="shared" si="1"/>
        <v>75</v>
      </c>
      <c r="C105" s="112" t="s">
        <v>89</v>
      </c>
      <c r="D105" s="113" t="s">
        <v>89</v>
      </c>
      <c r="E105" s="114" t="s">
        <v>89</v>
      </c>
      <c r="F105" s="115" t="s">
        <v>89</v>
      </c>
      <c r="G105" s="116" t="s">
        <v>89</v>
      </c>
      <c r="H105" s="216" t="str">
        <f>IF(INDEX(中男申込!$B$9:$Q$108,$B105,6)="","",INDEX(中男申込!$B$9:$Q$108,$B105,6))</f>
        <v/>
      </c>
      <c r="I105" s="217"/>
      <c r="J105" s="217"/>
      <c r="K105" s="217"/>
      <c r="L105" s="217"/>
      <c r="M105" s="218"/>
      <c r="N105" s="94"/>
    </row>
    <row r="106" spans="2:14" ht="15" customHeight="1" x14ac:dyDescent="0.15">
      <c r="B106" s="106">
        <f t="shared" si="1"/>
        <v>76</v>
      </c>
      <c r="C106" s="112" t="s">
        <v>89</v>
      </c>
      <c r="D106" s="113" t="s">
        <v>89</v>
      </c>
      <c r="E106" s="114" t="s">
        <v>89</v>
      </c>
      <c r="F106" s="115" t="s">
        <v>89</v>
      </c>
      <c r="G106" s="116" t="s">
        <v>89</v>
      </c>
      <c r="H106" s="216" t="str">
        <f>IF(INDEX(中男申込!$B$9:$Q$108,$B106,6)="","",INDEX(中男申込!$B$9:$Q$108,$B106,6))</f>
        <v/>
      </c>
      <c r="I106" s="217"/>
      <c r="J106" s="217"/>
      <c r="K106" s="217"/>
      <c r="L106" s="217"/>
      <c r="M106" s="218"/>
      <c r="N106" s="94"/>
    </row>
    <row r="107" spans="2:14" ht="15" customHeight="1" x14ac:dyDescent="0.15">
      <c r="B107" s="106">
        <f t="shared" si="1"/>
        <v>77</v>
      </c>
      <c r="C107" s="112" t="s">
        <v>89</v>
      </c>
      <c r="D107" s="113" t="s">
        <v>89</v>
      </c>
      <c r="E107" s="114" t="s">
        <v>89</v>
      </c>
      <c r="F107" s="115" t="s">
        <v>89</v>
      </c>
      <c r="G107" s="116" t="s">
        <v>89</v>
      </c>
      <c r="H107" s="216" t="str">
        <f>IF(INDEX(中男申込!$B$9:$Q$108,$B107,6)="","",INDEX(中男申込!$B$9:$Q$108,$B107,6))</f>
        <v/>
      </c>
      <c r="I107" s="217"/>
      <c r="J107" s="217"/>
      <c r="K107" s="217"/>
      <c r="L107" s="217"/>
      <c r="M107" s="218"/>
      <c r="N107" s="94"/>
    </row>
    <row r="108" spans="2:14" ht="15" customHeight="1" x14ac:dyDescent="0.15">
      <c r="B108" s="106">
        <f t="shared" si="1"/>
        <v>78</v>
      </c>
      <c r="C108" s="112" t="s">
        <v>89</v>
      </c>
      <c r="D108" s="113" t="s">
        <v>89</v>
      </c>
      <c r="E108" s="114" t="s">
        <v>89</v>
      </c>
      <c r="F108" s="115" t="s">
        <v>89</v>
      </c>
      <c r="G108" s="116" t="s">
        <v>89</v>
      </c>
      <c r="H108" s="216" t="str">
        <f>IF(INDEX(中男申込!$B$9:$Q$108,$B108,6)="","",INDEX(中男申込!$B$9:$Q$108,$B108,6))</f>
        <v/>
      </c>
      <c r="I108" s="217"/>
      <c r="J108" s="217"/>
      <c r="K108" s="217"/>
      <c r="L108" s="217"/>
      <c r="M108" s="218"/>
      <c r="N108" s="94"/>
    </row>
    <row r="109" spans="2:14" ht="15" customHeight="1" x14ac:dyDescent="0.15">
      <c r="B109" s="106">
        <f t="shared" si="1"/>
        <v>79</v>
      </c>
      <c r="C109" s="112" t="s">
        <v>89</v>
      </c>
      <c r="D109" s="113" t="s">
        <v>89</v>
      </c>
      <c r="E109" s="114" t="s">
        <v>89</v>
      </c>
      <c r="F109" s="115" t="s">
        <v>89</v>
      </c>
      <c r="G109" s="116" t="s">
        <v>89</v>
      </c>
      <c r="H109" s="216" t="str">
        <f>IF(INDEX(中男申込!$B$9:$Q$108,$B109,6)="","",INDEX(中男申込!$B$9:$Q$108,$B109,6))</f>
        <v/>
      </c>
      <c r="I109" s="217"/>
      <c r="J109" s="217"/>
      <c r="K109" s="217"/>
      <c r="L109" s="217"/>
      <c r="M109" s="218"/>
      <c r="N109" s="94"/>
    </row>
    <row r="110" spans="2:14" ht="15" customHeight="1" thickBot="1" x14ac:dyDescent="0.2">
      <c r="B110" s="106">
        <f t="shared" si="1"/>
        <v>80</v>
      </c>
      <c r="C110" s="122" t="s">
        <v>89</v>
      </c>
      <c r="D110" s="123" t="s">
        <v>89</v>
      </c>
      <c r="E110" s="124" t="s">
        <v>89</v>
      </c>
      <c r="F110" s="125" t="s">
        <v>89</v>
      </c>
      <c r="G110" s="126" t="s">
        <v>89</v>
      </c>
      <c r="H110" s="226" t="str">
        <f>IF(INDEX(中男申込!$B$9:$Q$108,$B110,6)="","",INDEX(中男申込!$B$9:$Q$108,$B110,6))</f>
        <v/>
      </c>
      <c r="I110" s="227"/>
      <c r="J110" s="227"/>
      <c r="K110" s="227"/>
      <c r="L110" s="227"/>
      <c r="M110" s="228"/>
      <c r="N110" s="94"/>
    </row>
    <row r="111" spans="2:14" x14ac:dyDescent="0.15">
      <c r="B111" s="89"/>
      <c r="G111">
        <f>SUM(G71:G110)</f>
        <v>0</v>
      </c>
      <c r="N111" s="95"/>
    </row>
    <row r="112" spans="2:14" x14ac:dyDescent="0.15">
      <c r="B112" s="89"/>
      <c r="N112" s="95"/>
    </row>
    <row r="113" spans="2:14" ht="17.25" x14ac:dyDescent="0.2">
      <c r="B113" s="127"/>
      <c r="C113" s="128"/>
      <c r="D113" s="128"/>
      <c r="E113" s="128" t="s">
        <v>69</v>
      </c>
      <c r="F113" s="128"/>
      <c r="G113" s="128"/>
      <c r="H113" s="224">
        <f>(G56+G111)*P58</f>
        <v>0</v>
      </c>
      <c r="I113" s="225"/>
      <c r="J113" s="128" t="s">
        <v>67</v>
      </c>
      <c r="K113" s="128"/>
      <c r="L113" s="128"/>
      <c r="M113" s="128"/>
      <c r="N113" s="129"/>
    </row>
  </sheetData>
  <protectedRanges>
    <protectedRange sqref="N11 K66:N66" name="範囲5"/>
    <protectedRange sqref="D66" name="範囲3"/>
    <protectedRange sqref="C63:D63" name="範囲1"/>
    <protectedRange sqref="K64:N64 N9" name="範囲2"/>
    <protectedRange sqref="C67:E67" name="範囲4"/>
    <protectedRange sqref="K67:N67 N12" name="範囲6"/>
    <protectedRange sqref="K11:M11" name="範囲5_1"/>
    <protectedRange sqref="D11" name="範囲3_1"/>
    <protectedRange sqref="C8:D8" name="範囲1_1"/>
    <protectedRange sqref="K9:M9" name="範囲2_1"/>
    <protectedRange sqref="C12:E12" name="範囲4_1"/>
    <protectedRange sqref="K12:M12" name="範囲6_1"/>
  </protectedRanges>
  <mergeCells count="113">
    <mergeCell ref="H34:M34"/>
    <mergeCell ref="H35:M35"/>
    <mergeCell ref="H36:M36"/>
    <mergeCell ref="C13:C15"/>
    <mergeCell ref="E13:E15"/>
    <mergeCell ref="F13:F15"/>
    <mergeCell ref="D66:H66"/>
    <mergeCell ref="J66:M66"/>
    <mergeCell ref="H58:I58"/>
    <mergeCell ref="J9:L9"/>
    <mergeCell ref="J11:M11"/>
    <mergeCell ref="J12:M12"/>
    <mergeCell ref="D11:H11"/>
    <mergeCell ref="D13:D15"/>
    <mergeCell ref="G13:M13"/>
    <mergeCell ref="C12:H12"/>
    <mergeCell ref="G14:G15"/>
    <mergeCell ref="H14:M15"/>
    <mergeCell ref="H16:M16"/>
    <mergeCell ref="H17:M17"/>
    <mergeCell ref="H18:M18"/>
    <mergeCell ref="H19:M19"/>
    <mergeCell ref="H20:M20"/>
    <mergeCell ref="H30:M30"/>
    <mergeCell ref="H31:M31"/>
    <mergeCell ref="H32:M32"/>
    <mergeCell ref="H33:M33"/>
    <mergeCell ref="K58:L58"/>
    <mergeCell ref="J64:L64"/>
    <mergeCell ref="H46:M46"/>
    <mergeCell ref="H47:M47"/>
    <mergeCell ref="H48:M48"/>
    <mergeCell ref="H49:M49"/>
    <mergeCell ref="H50:M50"/>
    <mergeCell ref="H51:M51"/>
    <mergeCell ref="H52:M52"/>
    <mergeCell ref="H53:M53"/>
    <mergeCell ref="H54:M54"/>
    <mergeCell ref="H55:M55"/>
    <mergeCell ref="H87:M87"/>
    <mergeCell ref="C67:H67"/>
    <mergeCell ref="J67:M67"/>
    <mergeCell ref="C68:C70"/>
    <mergeCell ref="D68:D70"/>
    <mergeCell ref="E68:E70"/>
    <mergeCell ref="F68:F70"/>
    <mergeCell ref="G68:M68"/>
    <mergeCell ref="G69:G70"/>
    <mergeCell ref="H71:M71"/>
    <mergeCell ref="H72:M72"/>
    <mergeCell ref="H73:M73"/>
    <mergeCell ref="H74:M74"/>
    <mergeCell ref="H69:M70"/>
    <mergeCell ref="P17:R17"/>
    <mergeCell ref="R19:R24"/>
    <mergeCell ref="P28:R28"/>
    <mergeCell ref="R41:R46"/>
    <mergeCell ref="R30:R35"/>
    <mergeCell ref="P39:R39"/>
    <mergeCell ref="H113:I113"/>
    <mergeCell ref="H106:M106"/>
    <mergeCell ref="H107:M107"/>
    <mergeCell ref="H108:M108"/>
    <mergeCell ref="H109:M109"/>
    <mergeCell ref="H110:M110"/>
    <mergeCell ref="H75:M75"/>
    <mergeCell ref="H76:M76"/>
    <mergeCell ref="H77:M77"/>
    <mergeCell ref="H78:M78"/>
    <mergeCell ref="H79:M79"/>
    <mergeCell ref="H80:M80"/>
    <mergeCell ref="H81:M81"/>
    <mergeCell ref="H82:M82"/>
    <mergeCell ref="H83:M83"/>
    <mergeCell ref="H84:M84"/>
    <mergeCell ref="H85:M85"/>
    <mergeCell ref="H86:M86"/>
    <mergeCell ref="H21:M21"/>
    <mergeCell ref="H22:M22"/>
    <mergeCell ref="H23:M23"/>
    <mergeCell ref="H24:M24"/>
    <mergeCell ref="H25:M25"/>
    <mergeCell ref="H26:M26"/>
    <mergeCell ref="H27:M27"/>
    <mergeCell ref="H28:M28"/>
    <mergeCell ref="H29:M29"/>
    <mergeCell ref="H37:M37"/>
    <mergeCell ref="H38:M38"/>
    <mergeCell ref="H39:M39"/>
    <mergeCell ref="H40:M40"/>
    <mergeCell ref="H41:M41"/>
    <mergeCell ref="H42:M42"/>
    <mergeCell ref="H43:M43"/>
    <mergeCell ref="H44:M44"/>
    <mergeCell ref="H45:M45"/>
    <mergeCell ref="H88:M88"/>
    <mergeCell ref="H89:M89"/>
    <mergeCell ref="H90:M90"/>
    <mergeCell ref="H91:M91"/>
    <mergeCell ref="H92:M92"/>
    <mergeCell ref="H93:M93"/>
    <mergeCell ref="H94:M94"/>
    <mergeCell ref="H95:M95"/>
    <mergeCell ref="H96:M96"/>
    <mergeCell ref="H97:M97"/>
    <mergeCell ref="H98:M98"/>
    <mergeCell ref="H99:M99"/>
    <mergeCell ref="H100:M100"/>
    <mergeCell ref="H101:M101"/>
    <mergeCell ref="H102:M102"/>
    <mergeCell ref="H103:M103"/>
    <mergeCell ref="H104:M104"/>
    <mergeCell ref="H105:M105"/>
  </mergeCells>
  <phoneticPr fontId="2"/>
  <printOptions horizontalCentered="1" verticalCentered="1"/>
  <pageMargins left="0.36" right="0.28000000000000003" top="0.49" bottom="0.21" header="0.51200000000000001" footer="0.21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indexed="47"/>
  </sheetPr>
  <dimension ref="A1:N113"/>
  <sheetViews>
    <sheetView zoomScale="110" zoomScaleNormal="110" workbookViewId="0">
      <selection activeCell="H77" sqref="H77:M77"/>
    </sheetView>
  </sheetViews>
  <sheetFormatPr defaultRowHeight="13.5" x14ac:dyDescent="0.15"/>
  <cols>
    <col min="2" max="2" width="2.625" customWidth="1"/>
    <col min="3" max="3" width="7" customWidth="1"/>
    <col min="4" max="4" width="14" customWidth="1"/>
    <col min="5" max="5" width="14.75" customWidth="1"/>
    <col min="6" max="7" width="4.125" customWidth="1"/>
    <col min="8" max="8" width="7" customWidth="1"/>
    <col min="9" max="9" width="10.25" customWidth="1"/>
    <col min="10" max="10" width="12.625" customWidth="1"/>
    <col min="11" max="11" width="10" customWidth="1"/>
    <col min="12" max="12" width="4.25" customWidth="1"/>
    <col min="13" max="13" width="9.75" customWidth="1"/>
    <col min="14" max="14" width="1.75" customWidth="1"/>
  </cols>
  <sheetData>
    <row r="1" spans="1:14" x14ac:dyDescent="0.15">
      <c r="D1" s="130" t="s">
        <v>73</v>
      </c>
      <c r="E1" s="81"/>
      <c r="J1" s="82"/>
    </row>
    <row r="2" spans="1:14" x14ac:dyDescent="0.15">
      <c r="D2" s="86"/>
      <c r="E2" s="83"/>
      <c r="K2" s="84"/>
      <c r="L2" t="s">
        <v>55</v>
      </c>
    </row>
    <row r="3" spans="1:14" x14ac:dyDescent="0.15">
      <c r="D3" s="83" t="s">
        <v>56</v>
      </c>
      <c r="E3" s="83"/>
    </row>
    <row r="4" spans="1:14" x14ac:dyDescent="0.15">
      <c r="B4" s="85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7"/>
    </row>
    <row r="5" spans="1:14" ht="13.5" customHeight="1" x14ac:dyDescent="0.15">
      <c r="A5" s="88">
        <v>13.5</v>
      </c>
      <c r="B5" s="89" t="s">
        <v>57</v>
      </c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1"/>
    </row>
    <row r="6" spans="1:14" ht="15.75" customHeight="1" x14ac:dyDescent="0.15">
      <c r="A6" s="88">
        <v>15.75</v>
      </c>
      <c r="B6" s="89"/>
      <c r="C6" s="92"/>
      <c r="D6" s="92"/>
      <c r="E6" s="92" t="str">
        <f>"第"&amp;DBCS('必ず入力してください!!'!L2)&amp;"回　"&amp;"浜田市陸協記録会　参加申込シート　（中学校女子）"</f>
        <v>第１回　浜田市陸協記録会　参加申込シート　（中学校女子）</v>
      </c>
      <c r="F6" s="92"/>
      <c r="G6" s="92"/>
      <c r="H6" s="92"/>
      <c r="I6" s="92"/>
      <c r="K6" s="93"/>
      <c r="L6" s="93"/>
      <c r="M6" s="93"/>
      <c r="N6" s="94"/>
    </row>
    <row r="7" spans="1:14" ht="13.5" customHeight="1" x14ac:dyDescent="0.15">
      <c r="A7" s="88">
        <v>13.5</v>
      </c>
      <c r="B7" s="89"/>
      <c r="N7" s="95"/>
    </row>
    <row r="8" spans="1:14" x14ac:dyDescent="0.15">
      <c r="A8" s="88">
        <v>13.5</v>
      </c>
      <c r="B8" s="89"/>
      <c r="C8" t="s">
        <v>58</v>
      </c>
      <c r="D8" s="100"/>
      <c r="N8" s="95"/>
    </row>
    <row r="9" spans="1:14" ht="17.25" customHeight="1" x14ac:dyDescent="0.15">
      <c r="A9" s="88">
        <v>17.25</v>
      </c>
      <c r="B9" s="89"/>
      <c r="F9" s="98"/>
      <c r="G9" s="98"/>
      <c r="I9" s="99" t="s">
        <v>85</v>
      </c>
      <c r="J9" s="260">
        <f>'必ず入力してください!!'!D10</f>
        <v>0</v>
      </c>
      <c r="K9" s="261"/>
      <c r="L9" s="261"/>
      <c r="N9" s="95"/>
    </row>
    <row r="10" spans="1:14" ht="6.75" customHeight="1" thickBot="1" x14ac:dyDescent="0.2">
      <c r="A10" s="88">
        <v>6.75</v>
      </c>
      <c r="B10" s="89"/>
      <c r="D10" s="100"/>
      <c r="N10" s="95"/>
    </row>
    <row r="11" spans="1:14" ht="26.25" customHeight="1" x14ac:dyDescent="0.15">
      <c r="A11" s="88">
        <v>26.25</v>
      </c>
      <c r="B11" s="89"/>
      <c r="C11" s="101" t="s">
        <v>60</v>
      </c>
      <c r="D11" s="272" t="str">
        <f>"〒　"&amp;'必ず入力してください!!'!D9</f>
        <v>〒　</v>
      </c>
      <c r="E11" s="273"/>
      <c r="F11" s="273"/>
      <c r="G11" s="273"/>
      <c r="H11" s="274"/>
      <c r="I11" s="102" t="s">
        <v>61</v>
      </c>
      <c r="J11" s="268" t="str">
        <f>"     "&amp;'必ず入力してください!!'!D8</f>
        <v xml:space="preserve">     </v>
      </c>
      <c r="K11" s="269"/>
      <c r="L11" s="269"/>
      <c r="M11" s="270"/>
      <c r="N11" s="103"/>
    </row>
    <row r="12" spans="1:14" ht="24" customHeight="1" x14ac:dyDescent="0.15">
      <c r="A12" s="88">
        <v>21</v>
      </c>
      <c r="B12" s="89"/>
      <c r="C12" s="275" t="str">
        <f>"   "&amp;'必ず入力してください!!'!F9</f>
        <v xml:space="preserve">   </v>
      </c>
      <c r="D12" s="276"/>
      <c r="E12" s="276"/>
      <c r="F12" s="276"/>
      <c r="G12" s="276"/>
      <c r="H12" s="277"/>
      <c r="I12" s="104" t="s">
        <v>62</v>
      </c>
      <c r="J12" s="271">
        <f>'必ず入力してください!!'!D11</f>
        <v>0</v>
      </c>
      <c r="K12" s="245"/>
      <c r="L12" s="245"/>
      <c r="M12" s="246"/>
      <c r="N12" s="95"/>
    </row>
    <row r="13" spans="1:14" ht="21" customHeight="1" x14ac:dyDescent="0.15">
      <c r="A13" s="88">
        <v>21</v>
      </c>
      <c r="B13" s="89"/>
      <c r="C13" s="235" t="s">
        <v>295</v>
      </c>
      <c r="D13" s="238" t="s">
        <v>30</v>
      </c>
      <c r="E13" s="241" t="s">
        <v>50</v>
      </c>
      <c r="F13" s="238" t="s">
        <v>29</v>
      </c>
      <c r="G13" s="244" t="s">
        <v>63</v>
      </c>
      <c r="H13" s="245"/>
      <c r="I13" s="245"/>
      <c r="J13" s="245"/>
      <c r="K13" s="245"/>
      <c r="L13" s="245"/>
      <c r="M13" s="246"/>
      <c r="N13" s="103"/>
    </row>
    <row r="14" spans="1:14" ht="21" customHeight="1" x14ac:dyDescent="0.15">
      <c r="A14" s="88">
        <v>21</v>
      </c>
      <c r="B14" s="89"/>
      <c r="C14" s="236"/>
      <c r="D14" s="239"/>
      <c r="E14" s="242"/>
      <c r="F14" s="239"/>
      <c r="G14" s="247" t="s">
        <v>64</v>
      </c>
      <c r="H14" s="252" t="s">
        <v>65</v>
      </c>
      <c r="I14" s="253"/>
      <c r="J14" s="253"/>
      <c r="K14" s="253"/>
      <c r="L14" s="253"/>
      <c r="M14" s="254"/>
      <c r="N14" s="105"/>
    </row>
    <row r="15" spans="1:14" ht="27" customHeight="1" x14ac:dyDescent="0.15">
      <c r="A15" s="88">
        <v>27</v>
      </c>
      <c r="B15" s="89"/>
      <c r="C15" s="237"/>
      <c r="D15" s="240"/>
      <c r="E15" s="243"/>
      <c r="F15" s="240"/>
      <c r="G15" s="248"/>
      <c r="H15" s="255"/>
      <c r="I15" s="256"/>
      <c r="J15" s="256"/>
      <c r="K15" s="256"/>
      <c r="L15" s="256"/>
      <c r="M15" s="257"/>
      <c r="N15" s="105"/>
    </row>
    <row r="16" spans="1:14" ht="15" customHeight="1" x14ac:dyDescent="0.15">
      <c r="A16" s="88"/>
      <c r="B16" s="106">
        <v>1</v>
      </c>
      <c r="C16" s="107" t="str">
        <f>IF(INDEX(中女申込!$B$9:$U$108,$B16,1)="","",INDEX(中女申込!$B$9:$U$108,$B16,1))</f>
        <v/>
      </c>
      <c r="D16" s="108" t="str">
        <f>IF(INDEX(中女申込!$B$9:$U$108,$B16,2)="","",INDEX(中女申込!$B$9:$U$108,$B16,2))</f>
        <v/>
      </c>
      <c r="E16" s="109" t="str">
        <f>IF(INDEX(中女申込!$B$9:$U$108,$B16,3)="","",INDEX(中女申込!$B$9:$U$108,$B16,3))</f>
        <v/>
      </c>
      <c r="F16" s="110" t="str">
        <f>IF(INDEX(中女申込!$B$9:$U$108,$B16,4)="","",INDEX(中女申込!$B$9:$U$108,$B16,4))</f>
        <v/>
      </c>
      <c r="G16" s="111" t="str">
        <f>IF(INDEX(中女申込!$B$9:$U$108,$B16,16)="","",INDEX(中女申込!$B$9:$U$108,$B16,16))</f>
        <v/>
      </c>
      <c r="H16" s="249" t="str">
        <f>IF(INDEX(中女申込!$B$9:$U$108,$B16,6)="","",INDEX(中女申込!$B$9:$U$108,$B16,6))</f>
        <v/>
      </c>
      <c r="I16" s="250"/>
      <c r="J16" s="250"/>
      <c r="K16" s="250"/>
      <c r="L16" s="250"/>
      <c r="M16" s="251"/>
      <c r="N16" s="94"/>
    </row>
    <row r="17" spans="2:14" ht="15" customHeight="1" x14ac:dyDescent="0.15">
      <c r="B17" s="106">
        <f t="shared" ref="B17:B55" si="0">B16+1</f>
        <v>2</v>
      </c>
      <c r="C17" s="112" t="str">
        <f>IF(INDEX(中女申込!$B$9:$U$108,$B17,1)="","",INDEX(中女申込!$B$9:$U$108,$B17,1))</f>
        <v/>
      </c>
      <c r="D17" s="113" t="str">
        <f>IF(INDEX(中女申込!$B$9:$U$108,$B17,2)="","",INDEX(中女申込!$B$9:$U$108,$B17,2))</f>
        <v/>
      </c>
      <c r="E17" s="114" t="str">
        <f>IF(INDEX(中女申込!$B$9:$U$108,$B17,3)="","",INDEX(中女申込!$B$9:$U$108,$B17,3))</f>
        <v/>
      </c>
      <c r="F17" s="115" t="str">
        <f>IF(INDEX(中女申込!$B$9:$U$108,$B17,4)="","",INDEX(中女申込!$B$9:$U$108,$B17,4))</f>
        <v/>
      </c>
      <c r="G17" s="116" t="str">
        <f>IF(INDEX(中女申込!$B$9:$U$108,$B17,16)="","",INDEX(中女申込!$B$9:$U$108,$B17,16))</f>
        <v/>
      </c>
      <c r="H17" s="278" t="str">
        <f>IF(INDEX(中女申込!$B$9:$U$108,$B17,6)="","",INDEX(中女申込!$B$9:$U$108,$B17,6))</f>
        <v/>
      </c>
      <c r="I17" s="279"/>
      <c r="J17" s="279"/>
      <c r="K17" s="279"/>
      <c r="L17" s="279"/>
      <c r="M17" s="280"/>
      <c r="N17" s="94"/>
    </row>
    <row r="18" spans="2:14" ht="15" customHeight="1" x14ac:dyDescent="0.15">
      <c r="B18" s="106">
        <f t="shared" si="0"/>
        <v>3</v>
      </c>
      <c r="C18" s="112" t="str">
        <f>IF(INDEX(中女申込!$B$9:$U$108,$B18,1)="","",INDEX(中女申込!$B$9:$U$108,$B18,1))</f>
        <v/>
      </c>
      <c r="D18" s="113" t="str">
        <f>IF(INDEX(中女申込!$B$9:$U$108,$B18,2)="","",INDEX(中女申込!$B$9:$U$108,$B18,2))</f>
        <v/>
      </c>
      <c r="E18" s="114" t="str">
        <f>IF(INDEX(中女申込!$B$9:$U$108,$B18,3)="","",INDEX(中女申込!$B$9:$U$108,$B18,3))</f>
        <v/>
      </c>
      <c r="F18" s="115" t="str">
        <f>IF(INDEX(中女申込!$B$9:$U$108,$B18,4)="","",INDEX(中女申込!$B$9:$U$108,$B18,4))</f>
        <v/>
      </c>
      <c r="G18" s="116" t="str">
        <f>IF(INDEX(中女申込!$B$9:$U$108,$B18,16)="","",INDEX(中女申込!$B$9:$U$108,$B18,16))</f>
        <v/>
      </c>
      <c r="H18" s="278" t="str">
        <f>IF(INDEX(中女申込!$B$9:$U$108,$B18,6)="","",INDEX(中女申込!$B$9:$U$108,$B18,6))</f>
        <v/>
      </c>
      <c r="I18" s="279"/>
      <c r="J18" s="279"/>
      <c r="K18" s="279"/>
      <c r="L18" s="279"/>
      <c r="M18" s="280"/>
      <c r="N18" s="94"/>
    </row>
    <row r="19" spans="2:14" ht="15" customHeight="1" x14ac:dyDescent="0.15">
      <c r="B19" s="106">
        <f t="shared" si="0"/>
        <v>4</v>
      </c>
      <c r="C19" s="112" t="str">
        <f>IF(INDEX(中女申込!$B$9:$U$108,$B19,1)="","",INDEX(中女申込!$B$9:$U$108,$B19,1))</f>
        <v/>
      </c>
      <c r="D19" s="113" t="str">
        <f>IF(INDEX(中女申込!$B$9:$U$108,$B19,2)="","",INDEX(中女申込!$B$9:$U$108,$B19,2))</f>
        <v/>
      </c>
      <c r="E19" s="114" t="str">
        <f>IF(INDEX(中女申込!$B$9:$U$108,$B19,3)="","",INDEX(中女申込!$B$9:$U$108,$B19,3))</f>
        <v/>
      </c>
      <c r="F19" s="115" t="str">
        <f>IF(INDEX(中女申込!$B$9:$U$108,$B19,4)="","",INDEX(中女申込!$B$9:$U$108,$B19,4))</f>
        <v/>
      </c>
      <c r="G19" s="116" t="str">
        <f>IF(INDEX(中女申込!$B$9:$U$108,$B19,16)="","",INDEX(中女申込!$B$9:$U$108,$B19,16))</f>
        <v/>
      </c>
      <c r="H19" s="278" t="str">
        <f>IF(INDEX(中女申込!$B$9:$U$108,$B19,6)="","",INDEX(中女申込!$B$9:$U$108,$B19,6))</f>
        <v/>
      </c>
      <c r="I19" s="279"/>
      <c r="J19" s="279"/>
      <c r="K19" s="279"/>
      <c r="L19" s="279"/>
      <c r="M19" s="280"/>
      <c r="N19" s="94"/>
    </row>
    <row r="20" spans="2:14" ht="15" customHeight="1" x14ac:dyDescent="0.15">
      <c r="B20" s="106">
        <f t="shared" si="0"/>
        <v>5</v>
      </c>
      <c r="C20" s="112" t="str">
        <f>IF(INDEX(中女申込!$B$9:$U$108,$B20,1)="","",INDEX(中女申込!$B$9:$U$108,$B20,1))</f>
        <v/>
      </c>
      <c r="D20" s="113" t="str">
        <f>IF(INDEX(中女申込!$B$9:$U$108,$B20,2)="","",INDEX(中女申込!$B$9:$U$108,$B20,2))</f>
        <v/>
      </c>
      <c r="E20" s="114" t="str">
        <f>IF(INDEX(中女申込!$B$9:$U$108,$B20,3)="","",INDEX(中女申込!$B$9:$U$108,$B20,3))</f>
        <v/>
      </c>
      <c r="F20" s="115" t="str">
        <f>IF(INDEX(中女申込!$B$9:$U$108,$B20,4)="","",INDEX(中女申込!$B$9:$U$108,$B20,4))</f>
        <v/>
      </c>
      <c r="G20" s="116" t="str">
        <f>IF(INDEX(中女申込!$B$9:$U$108,$B20,16)="","",INDEX(中女申込!$B$9:$U$108,$B20,16))</f>
        <v/>
      </c>
      <c r="H20" s="278" t="str">
        <f>IF(INDEX(中女申込!$B$9:$U$108,$B20,6)="","",INDEX(中女申込!$B$9:$U$108,$B20,6))</f>
        <v/>
      </c>
      <c r="I20" s="279"/>
      <c r="J20" s="279"/>
      <c r="K20" s="279"/>
      <c r="L20" s="279"/>
      <c r="M20" s="280"/>
      <c r="N20" s="94"/>
    </row>
    <row r="21" spans="2:14" ht="15" customHeight="1" x14ac:dyDescent="0.15">
      <c r="B21" s="106">
        <f t="shared" si="0"/>
        <v>6</v>
      </c>
      <c r="C21" s="112" t="str">
        <f>IF(INDEX(中女申込!$B$9:$U$108,$B21,1)="","",INDEX(中女申込!$B$9:$U$108,$B21,1))</f>
        <v/>
      </c>
      <c r="D21" s="113" t="str">
        <f>IF(INDEX(中女申込!$B$9:$U$108,$B21,2)="","",INDEX(中女申込!$B$9:$U$108,$B21,2))</f>
        <v/>
      </c>
      <c r="E21" s="114" t="str">
        <f>IF(INDEX(中女申込!$B$9:$U$108,$B21,3)="","",INDEX(中女申込!$B$9:$U$108,$B21,3))</f>
        <v/>
      </c>
      <c r="F21" s="115" t="str">
        <f>IF(INDEX(中女申込!$B$9:$U$108,$B21,4)="","",INDEX(中女申込!$B$9:$U$108,$B21,4))</f>
        <v/>
      </c>
      <c r="G21" s="116" t="str">
        <f>IF(INDEX(中女申込!$B$9:$U$108,$B21,16)="","",INDEX(中女申込!$B$9:$U$108,$B21,16))</f>
        <v/>
      </c>
      <c r="H21" s="278" t="str">
        <f>IF(INDEX(中女申込!$B$9:$U$108,$B21,6)="","",INDEX(中女申込!$B$9:$U$108,$B21,6))</f>
        <v/>
      </c>
      <c r="I21" s="279"/>
      <c r="J21" s="279"/>
      <c r="K21" s="279"/>
      <c r="L21" s="279"/>
      <c r="M21" s="280"/>
      <c r="N21" s="94"/>
    </row>
    <row r="22" spans="2:14" ht="15" customHeight="1" x14ac:dyDescent="0.15">
      <c r="B22" s="106">
        <f t="shared" si="0"/>
        <v>7</v>
      </c>
      <c r="C22" s="112" t="str">
        <f>IF(INDEX(中女申込!$B$9:$U$108,$B22,1)="","",INDEX(中女申込!$B$9:$U$108,$B22,1))</f>
        <v/>
      </c>
      <c r="D22" s="113" t="str">
        <f>IF(INDEX(中女申込!$B$9:$U$108,$B22,2)="","",INDEX(中女申込!$B$9:$U$108,$B22,2))</f>
        <v/>
      </c>
      <c r="E22" s="114" t="str">
        <f>IF(INDEX(中女申込!$B$9:$U$108,$B22,3)="","",INDEX(中女申込!$B$9:$U$108,$B22,3))</f>
        <v/>
      </c>
      <c r="F22" s="115" t="str">
        <f>IF(INDEX(中女申込!$B$9:$U$108,$B22,4)="","",INDEX(中女申込!$B$9:$U$108,$B22,4))</f>
        <v/>
      </c>
      <c r="G22" s="116" t="str">
        <f>IF(INDEX(中女申込!$B$9:$U$108,$B22,16)="","",INDEX(中女申込!$B$9:$U$108,$B22,16))</f>
        <v/>
      </c>
      <c r="H22" s="278" t="str">
        <f>IF(INDEX(中女申込!$B$9:$U$108,$B22,6)="","",INDEX(中女申込!$B$9:$U$108,$B22,6))</f>
        <v/>
      </c>
      <c r="I22" s="279"/>
      <c r="J22" s="279"/>
      <c r="K22" s="279"/>
      <c r="L22" s="279"/>
      <c r="M22" s="280"/>
      <c r="N22" s="94"/>
    </row>
    <row r="23" spans="2:14" ht="15" customHeight="1" x14ac:dyDescent="0.15">
      <c r="B23" s="106">
        <f t="shared" si="0"/>
        <v>8</v>
      </c>
      <c r="C23" s="112" t="str">
        <f>IF(INDEX(中女申込!$B$9:$U$108,$B23,1)="","",INDEX(中女申込!$B$9:$U$108,$B23,1))</f>
        <v/>
      </c>
      <c r="D23" s="113" t="str">
        <f>IF(INDEX(中女申込!$B$9:$U$108,$B23,2)="","",INDEX(中女申込!$B$9:$U$108,$B23,2))</f>
        <v/>
      </c>
      <c r="E23" s="114" t="str">
        <f>IF(INDEX(中女申込!$B$9:$U$108,$B23,3)="","",INDEX(中女申込!$B$9:$U$108,$B23,3))</f>
        <v/>
      </c>
      <c r="F23" s="115" t="str">
        <f>IF(INDEX(中女申込!$B$9:$U$108,$B23,4)="","",INDEX(中女申込!$B$9:$U$108,$B23,4))</f>
        <v/>
      </c>
      <c r="G23" s="116" t="str">
        <f>IF(INDEX(中女申込!$B$9:$U$108,$B23,16)="","",INDEX(中女申込!$B$9:$U$108,$B23,16))</f>
        <v/>
      </c>
      <c r="H23" s="278" t="str">
        <f>IF(INDEX(中女申込!$B$9:$U$108,$B23,6)="","",INDEX(中女申込!$B$9:$U$108,$B23,6))</f>
        <v/>
      </c>
      <c r="I23" s="279"/>
      <c r="J23" s="279"/>
      <c r="K23" s="279"/>
      <c r="L23" s="279"/>
      <c r="M23" s="280"/>
      <c r="N23" s="94"/>
    </row>
    <row r="24" spans="2:14" ht="15" customHeight="1" x14ac:dyDescent="0.15">
      <c r="B24" s="106">
        <f t="shared" si="0"/>
        <v>9</v>
      </c>
      <c r="C24" s="112" t="str">
        <f>IF(INDEX(中女申込!$B$9:$U$108,$B24,1)="","",INDEX(中女申込!$B$9:$U$108,$B24,1))</f>
        <v/>
      </c>
      <c r="D24" s="113" t="str">
        <f>IF(INDEX(中女申込!$B$9:$U$108,$B24,2)="","",INDEX(中女申込!$B$9:$U$108,$B24,2))</f>
        <v/>
      </c>
      <c r="E24" s="114" t="str">
        <f>IF(INDEX(中女申込!$B$9:$U$108,$B24,3)="","",INDEX(中女申込!$B$9:$U$108,$B24,3))</f>
        <v/>
      </c>
      <c r="F24" s="115" t="str">
        <f>IF(INDEX(中女申込!$B$9:$U$108,$B24,4)="","",INDEX(中女申込!$B$9:$U$108,$B24,4))</f>
        <v/>
      </c>
      <c r="G24" s="116" t="str">
        <f>IF(INDEX(中女申込!$B$9:$U$108,$B24,16)="","",INDEX(中女申込!$B$9:$U$108,$B24,16))</f>
        <v/>
      </c>
      <c r="H24" s="278" t="str">
        <f>IF(INDEX(中女申込!$B$9:$U$108,$B24,6)="","",INDEX(中女申込!$B$9:$U$108,$B24,6))</f>
        <v/>
      </c>
      <c r="I24" s="279"/>
      <c r="J24" s="279"/>
      <c r="K24" s="279"/>
      <c r="L24" s="279"/>
      <c r="M24" s="280"/>
      <c r="N24" s="94"/>
    </row>
    <row r="25" spans="2:14" ht="15" customHeight="1" x14ac:dyDescent="0.15">
      <c r="B25" s="106">
        <f t="shared" si="0"/>
        <v>10</v>
      </c>
      <c r="C25" s="117" t="str">
        <f>IF(INDEX(中女申込!$B$9:$U$108,$B25,1)="","",INDEX(中女申込!$B$9:$U$108,$B25,1))</f>
        <v/>
      </c>
      <c r="D25" s="118" t="str">
        <f>IF(INDEX(中女申込!$B$9:$U$108,$B25,2)="","",INDEX(中女申込!$B$9:$U$108,$B25,2))</f>
        <v/>
      </c>
      <c r="E25" s="119" t="str">
        <f>IF(INDEX(中女申込!$B$9:$U$108,$B25,3)="","",INDEX(中女申込!$B$9:$U$108,$B25,3))</f>
        <v/>
      </c>
      <c r="F25" s="120" t="str">
        <f>IF(INDEX(中女申込!$B$9:$U$108,$B25,4)="","",INDEX(中女申込!$B$9:$U$108,$B25,4))</f>
        <v/>
      </c>
      <c r="G25" s="121" t="str">
        <f>IF(INDEX(中女申込!$B$9:$U$108,$B25,16)="","",INDEX(中女申込!$B$9:$U$108,$B25,16))</f>
        <v/>
      </c>
      <c r="H25" s="219" t="str">
        <f>IF(INDEX(中女申込!$B$9:$U$108,$B25,6)="","",INDEX(中女申込!$B$9:$U$108,$B25,6))</f>
        <v/>
      </c>
      <c r="I25" s="220"/>
      <c r="J25" s="220"/>
      <c r="K25" s="220"/>
      <c r="L25" s="220"/>
      <c r="M25" s="221"/>
      <c r="N25" s="94"/>
    </row>
    <row r="26" spans="2:14" ht="15" customHeight="1" x14ac:dyDescent="0.15">
      <c r="B26" s="106">
        <f t="shared" si="0"/>
        <v>11</v>
      </c>
      <c r="C26" s="107" t="str">
        <f>IF(INDEX(中女申込!$B$9:$U$108,$B26,1)="","",INDEX(中女申込!$B$9:$U$108,$B26,1))</f>
        <v/>
      </c>
      <c r="D26" s="108" t="str">
        <f>IF(INDEX(中女申込!$B$9:$U$108,$B26,2)="","",INDEX(中女申込!$B$9:$U$108,$B26,2))</f>
        <v/>
      </c>
      <c r="E26" s="109" t="str">
        <f>IF(INDEX(中女申込!$B$9:$U$108,$B26,3)="","",INDEX(中女申込!$B$9:$U$108,$B26,3))</f>
        <v/>
      </c>
      <c r="F26" s="110" t="str">
        <f>IF(INDEX(中女申込!$B$9:$U$108,$B26,4)="","",INDEX(中女申込!$B$9:$U$108,$B26,4))</f>
        <v/>
      </c>
      <c r="G26" s="111" t="str">
        <f>IF(INDEX(中女申込!$B$9:$U$108,$B26,16)="","",INDEX(中女申込!$B$9:$U$108,$B26,16))</f>
        <v/>
      </c>
      <c r="H26" s="216" t="str">
        <f>IF(INDEX(中女申込!$B$9:$U$108,$B26,6)="","",INDEX(中女申込!$B$9:$U$108,$B26,6))</f>
        <v/>
      </c>
      <c r="I26" s="217"/>
      <c r="J26" s="217"/>
      <c r="K26" s="217"/>
      <c r="L26" s="217"/>
      <c r="M26" s="218"/>
      <c r="N26" s="94"/>
    </row>
    <row r="27" spans="2:14" ht="15" customHeight="1" x14ac:dyDescent="0.15">
      <c r="B27" s="106">
        <f t="shared" si="0"/>
        <v>12</v>
      </c>
      <c r="C27" s="112" t="str">
        <f>IF(INDEX(中女申込!$B$9:$U$108,$B27,1)="","",INDEX(中女申込!$B$9:$U$108,$B27,1))</f>
        <v/>
      </c>
      <c r="D27" s="113" t="str">
        <f>IF(INDEX(中女申込!$B$9:$U$108,$B27,2)="","",INDEX(中女申込!$B$9:$U$108,$B27,2))</f>
        <v/>
      </c>
      <c r="E27" s="114" t="str">
        <f>IF(INDEX(中女申込!$B$9:$U$108,$B27,3)="","",INDEX(中女申込!$B$9:$U$108,$B27,3))</f>
        <v/>
      </c>
      <c r="F27" s="115" t="str">
        <f>IF(INDEX(中女申込!$B$9:$U$108,$B27,4)="","",INDEX(中女申込!$B$9:$U$108,$B27,4))</f>
        <v/>
      </c>
      <c r="G27" s="116" t="str">
        <f>IF(INDEX(中女申込!$B$9:$U$108,$B27,16)="","",INDEX(中女申込!$B$9:$U$108,$B27,16))</f>
        <v/>
      </c>
      <c r="H27" s="278" t="str">
        <f>IF(INDEX(中女申込!$B$9:$U$108,$B27,6)="","",INDEX(中女申込!$B$9:$U$108,$B27,6))</f>
        <v/>
      </c>
      <c r="I27" s="279"/>
      <c r="J27" s="279"/>
      <c r="K27" s="279"/>
      <c r="L27" s="279"/>
      <c r="M27" s="280"/>
      <c r="N27" s="94"/>
    </row>
    <row r="28" spans="2:14" ht="15" customHeight="1" x14ac:dyDescent="0.15">
      <c r="B28" s="106">
        <f t="shared" si="0"/>
        <v>13</v>
      </c>
      <c r="C28" s="112" t="str">
        <f>IF(INDEX(中女申込!$B$9:$U$108,$B28,1)="","",INDEX(中女申込!$B$9:$U$108,$B28,1))</f>
        <v/>
      </c>
      <c r="D28" s="113" t="str">
        <f>IF(INDEX(中女申込!$B$9:$U$108,$B28,2)="","",INDEX(中女申込!$B$9:$U$108,$B28,2))</f>
        <v/>
      </c>
      <c r="E28" s="114" t="str">
        <f>IF(INDEX(中女申込!$B$9:$U$108,$B28,3)="","",INDEX(中女申込!$B$9:$U$108,$B28,3))</f>
        <v/>
      </c>
      <c r="F28" s="115" t="str">
        <f>IF(INDEX(中女申込!$B$9:$U$108,$B28,4)="","",INDEX(中女申込!$B$9:$U$108,$B28,4))</f>
        <v/>
      </c>
      <c r="G28" s="116" t="str">
        <f>IF(INDEX(中女申込!$B$9:$U$108,$B28,16)="","",INDEX(中女申込!$B$9:$U$108,$B28,16))</f>
        <v/>
      </c>
      <c r="H28" s="278" t="str">
        <f>IF(INDEX(中女申込!$B$9:$U$108,$B28,6)="","",INDEX(中女申込!$B$9:$U$108,$B28,6))</f>
        <v/>
      </c>
      <c r="I28" s="279"/>
      <c r="J28" s="279"/>
      <c r="K28" s="279"/>
      <c r="L28" s="279"/>
      <c r="M28" s="280"/>
      <c r="N28" s="94"/>
    </row>
    <row r="29" spans="2:14" ht="15" customHeight="1" x14ac:dyDescent="0.15">
      <c r="B29" s="106">
        <f t="shared" si="0"/>
        <v>14</v>
      </c>
      <c r="C29" s="112" t="str">
        <f>IF(INDEX(中女申込!$B$9:$U$108,$B29,1)="","",INDEX(中女申込!$B$9:$U$108,$B29,1))</f>
        <v/>
      </c>
      <c r="D29" s="113" t="str">
        <f>IF(INDEX(中女申込!$B$9:$U$108,$B29,2)="","",INDEX(中女申込!$B$9:$U$108,$B29,2))</f>
        <v/>
      </c>
      <c r="E29" s="114" t="str">
        <f>IF(INDEX(中女申込!$B$9:$U$108,$B29,3)="","",INDEX(中女申込!$B$9:$U$108,$B29,3))</f>
        <v/>
      </c>
      <c r="F29" s="115" t="str">
        <f>IF(INDEX(中女申込!$B$9:$U$108,$B29,4)="","",INDEX(中女申込!$B$9:$U$108,$B29,4))</f>
        <v/>
      </c>
      <c r="G29" s="116" t="str">
        <f>IF(INDEX(中女申込!$B$9:$U$108,$B29,16)="","",INDEX(中女申込!$B$9:$U$108,$B29,16))</f>
        <v/>
      </c>
      <c r="H29" s="278" t="str">
        <f>IF(INDEX(中女申込!$B$9:$U$108,$B29,6)="","",INDEX(中女申込!$B$9:$U$108,$B29,6))</f>
        <v/>
      </c>
      <c r="I29" s="279"/>
      <c r="J29" s="279"/>
      <c r="K29" s="279"/>
      <c r="L29" s="279"/>
      <c r="M29" s="280"/>
      <c r="N29" s="94"/>
    </row>
    <row r="30" spans="2:14" ht="15" customHeight="1" x14ac:dyDescent="0.15">
      <c r="B30" s="106">
        <f t="shared" si="0"/>
        <v>15</v>
      </c>
      <c r="C30" s="112" t="str">
        <f>IF(INDEX(中女申込!$B$9:$U$108,$B30,1)="","",INDEX(中女申込!$B$9:$U$108,$B30,1))</f>
        <v/>
      </c>
      <c r="D30" s="113" t="str">
        <f>IF(INDEX(中女申込!$B$9:$U$108,$B30,2)="","",INDEX(中女申込!$B$9:$U$108,$B30,2))</f>
        <v/>
      </c>
      <c r="E30" s="114" t="str">
        <f>IF(INDEX(中女申込!$B$9:$U$108,$B30,3)="","",INDEX(中女申込!$B$9:$U$108,$B30,3))</f>
        <v/>
      </c>
      <c r="F30" s="115" t="str">
        <f>IF(INDEX(中女申込!$B$9:$U$108,$B30,4)="","",INDEX(中女申込!$B$9:$U$108,$B30,4))</f>
        <v/>
      </c>
      <c r="G30" s="116" t="str">
        <f>IF(INDEX(中女申込!$B$9:$U$108,$B30,16)="","",INDEX(中女申込!$B$9:$U$108,$B30,16))</f>
        <v/>
      </c>
      <c r="H30" s="278" t="str">
        <f>IF(INDEX(中女申込!$B$9:$U$108,$B30,6)="","",INDEX(中女申込!$B$9:$U$108,$B30,6))</f>
        <v/>
      </c>
      <c r="I30" s="279"/>
      <c r="J30" s="279"/>
      <c r="K30" s="279"/>
      <c r="L30" s="279"/>
      <c r="M30" s="280"/>
      <c r="N30" s="94"/>
    </row>
    <row r="31" spans="2:14" ht="15" customHeight="1" x14ac:dyDescent="0.15">
      <c r="B31" s="106">
        <f t="shared" si="0"/>
        <v>16</v>
      </c>
      <c r="C31" s="112" t="str">
        <f>IF(INDEX(中女申込!$B$9:$U$108,$B31,1)="","",INDEX(中女申込!$B$9:$U$108,$B31,1))</f>
        <v/>
      </c>
      <c r="D31" s="113" t="str">
        <f>IF(INDEX(中女申込!$B$9:$U$108,$B31,2)="","",INDEX(中女申込!$B$9:$U$108,$B31,2))</f>
        <v/>
      </c>
      <c r="E31" s="114" t="str">
        <f>IF(INDEX(中女申込!$B$9:$U$108,$B31,3)="","",INDEX(中女申込!$B$9:$U$108,$B31,3))</f>
        <v/>
      </c>
      <c r="F31" s="115" t="str">
        <f>IF(INDEX(中女申込!$B$9:$U$108,$B31,4)="","",INDEX(中女申込!$B$9:$U$108,$B31,4))</f>
        <v/>
      </c>
      <c r="G31" s="116" t="str">
        <f>IF(INDEX(中女申込!$B$9:$U$108,$B31,16)="","",INDEX(中女申込!$B$9:$U$108,$B31,16))</f>
        <v/>
      </c>
      <c r="H31" s="278" t="str">
        <f>IF(INDEX(中女申込!$B$9:$U$108,$B31,6)="","",INDEX(中女申込!$B$9:$U$108,$B31,6))</f>
        <v/>
      </c>
      <c r="I31" s="279"/>
      <c r="J31" s="279"/>
      <c r="K31" s="279"/>
      <c r="L31" s="279"/>
      <c r="M31" s="280"/>
      <c r="N31" s="94"/>
    </row>
    <row r="32" spans="2:14" ht="15" customHeight="1" x14ac:dyDescent="0.15">
      <c r="B32" s="106">
        <f t="shared" si="0"/>
        <v>17</v>
      </c>
      <c r="C32" s="112" t="str">
        <f>IF(INDEX(中女申込!$B$9:$U$108,$B32,1)="","",INDEX(中女申込!$B$9:$U$108,$B32,1))</f>
        <v/>
      </c>
      <c r="D32" s="113" t="str">
        <f>IF(INDEX(中女申込!$B$9:$U$108,$B32,2)="","",INDEX(中女申込!$B$9:$U$108,$B32,2))</f>
        <v/>
      </c>
      <c r="E32" s="114" t="str">
        <f>IF(INDEX(中女申込!$B$9:$U$108,$B32,3)="","",INDEX(中女申込!$B$9:$U$108,$B32,3))</f>
        <v/>
      </c>
      <c r="F32" s="115" t="str">
        <f>IF(INDEX(中女申込!$B$9:$U$108,$B32,4)="","",INDEX(中女申込!$B$9:$U$108,$B32,4))</f>
        <v/>
      </c>
      <c r="G32" s="116" t="str">
        <f>IF(INDEX(中女申込!$B$9:$U$108,$B32,16)="","",INDEX(中女申込!$B$9:$U$108,$B32,16))</f>
        <v/>
      </c>
      <c r="H32" s="278" t="str">
        <f>IF(INDEX(中女申込!$B$9:$U$108,$B32,6)="","",INDEX(中女申込!$B$9:$U$108,$B32,6))</f>
        <v/>
      </c>
      <c r="I32" s="279"/>
      <c r="J32" s="279"/>
      <c r="K32" s="279"/>
      <c r="L32" s="279"/>
      <c r="M32" s="280"/>
      <c r="N32" s="94"/>
    </row>
    <row r="33" spans="2:14" ht="15" customHeight="1" x14ac:dyDescent="0.15">
      <c r="B33" s="106">
        <f t="shared" si="0"/>
        <v>18</v>
      </c>
      <c r="C33" s="112" t="str">
        <f>IF(INDEX(中女申込!$B$9:$U$108,$B33,1)="","",INDEX(中女申込!$B$9:$U$108,$B33,1))</f>
        <v/>
      </c>
      <c r="D33" s="113" t="str">
        <f>IF(INDEX(中女申込!$B$9:$U$108,$B33,2)="","",INDEX(中女申込!$B$9:$U$108,$B33,2))</f>
        <v/>
      </c>
      <c r="E33" s="114" t="str">
        <f>IF(INDEX(中女申込!$B$9:$U$108,$B33,3)="","",INDEX(中女申込!$B$9:$U$108,$B33,3))</f>
        <v/>
      </c>
      <c r="F33" s="115" t="str">
        <f>IF(INDEX(中女申込!$B$9:$U$108,$B33,4)="","",INDEX(中女申込!$B$9:$U$108,$B33,4))</f>
        <v/>
      </c>
      <c r="G33" s="116" t="str">
        <f>IF(INDEX(中女申込!$B$9:$U$108,$B33,16)="","",INDEX(中女申込!$B$9:$U$108,$B33,16))</f>
        <v/>
      </c>
      <c r="H33" s="278" t="str">
        <f>IF(INDEX(中女申込!$B$9:$U$108,$B33,6)="","",INDEX(中女申込!$B$9:$U$108,$B33,6))</f>
        <v/>
      </c>
      <c r="I33" s="279"/>
      <c r="J33" s="279"/>
      <c r="K33" s="279"/>
      <c r="L33" s="279"/>
      <c r="M33" s="280"/>
      <c r="N33" s="94"/>
    </row>
    <row r="34" spans="2:14" ht="15" customHeight="1" x14ac:dyDescent="0.15">
      <c r="B34" s="106">
        <f t="shared" si="0"/>
        <v>19</v>
      </c>
      <c r="C34" s="112" t="str">
        <f>IF(INDEX(中女申込!$B$9:$U$108,$B34,1)="","",INDEX(中女申込!$B$9:$U$108,$B34,1))</f>
        <v/>
      </c>
      <c r="D34" s="113" t="str">
        <f>IF(INDEX(中女申込!$B$9:$U$108,$B34,2)="","",INDEX(中女申込!$B$9:$U$108,$B34,2))</f>
        <v/>
      </c>
      <c r="E34" s="114" t="str">
        <f>IF(INDEX(中女申込!$B$9:$U$108,$B34,3)="","",INDEX(中女申込!$B$9:$U$108,$B34,3))</f>
        <v/>
      </c>
      <c r="F34" s="115" t="str">
        <f>IF(INDEX(中女申込!$B$9:$U$108,$B34,4)="","",INDEX(中女申込!$B$9:$U$108,$B34,4))</f>
        <v/>
      </c>
      <c r="G34" s="116" t="str">
        <f>IF(INDEX(中女申込!$B$9:$U$108,$B34,16)="","",INDEX(中女申込!$B$9:$U$108,$B34,16))</f>
        <v/>
      </c>
      <c r="H34" s="278" t="str">
        <f>IF(INDEX(中女申込!$B$9:$U$108,$B34,6)="","",INDEX(中女申込!$B$9:$U$108,$B34,6))</f>
        <v/>
      </c>
      <c r="I34" s="279"/>
      <c r="J34" s="279"/>
      <c r="K34" s="279"/>
      <c r="L34" s="279"/>
      <c r="M34" s="280"/>
      <c r="N34" s="94"/>
    </row>
    <row r="35" spans="2:14" ht="15" customHeight="1" x14ac:dyDescent="0.15">
      <c r="B35" s="106">
        <f t="shared" si="0"/>
        <v>20</v>
      </c>
      <c r="C35" s="117" t="str">
        <f>IF(INDEX(中女申込!$B$9:$U$108,$B35,1)="","",INDEX(中女申込!$B$9:$U$108,$B35,1))</f>
        <v/>
      </c>
      <c r="D35" s="118" t="str">
        <f>IF(INDEX(中女申込!$B$9:$U$108,$B35,2)="","",INDEX(中女申込!$B$9:$U$108,$B35,2))</f>
        <v/>
      </c>
      <c r="E35" s="119" t="str">
        <f>IF(INDEX(中女申込!$B$9:$U$108,$B35,3)="","",INDEX(中女申込!$B$9:$U$108,$B35,3))</f>
        <v/>
      </c>
      <c r="F35" s="120" t="str">
        <f>IF(INDEX(中女申込!$B$9:$U$108,$B35,4)="","",INDEX(中女申込!$B$9:$U$108,$B35,4))</f>
        <v/>
      </c>
      <c r="G35" s="121" t="str">
        <f>IF(INDEX(中女申込!$B$9:$U$108,$B35,16)="","",INDEX(中女申込!$B$9:$U$108,$B35,16))</f>
        <v/>
      </c>
      <c r="H35" s="219" t="str">
        <f>IF(INDEX(中女申込!$B$9:$U$108,$B35,6)="","",INDEX(中女申込!$B$9:$U$108,$B35,6))</f>
        <v/>
      </c>
      <c r="I35" s="220"/>
      <c r="J35" s="220"/>
      <c r="K35" s="220"/>
      <c r="L35" s="220"/>
      <c r="M35" s="221"/>
      <c r="N35" s="94"/>
    </row>
    <row r="36" spans="2:14" ht="15" customHeight="1" x14ac:dyDescent="0.15">
      <c r="B36" s="106">
        <f t="shared" si="0"/>
        <v>21</v>
      </c>
      <c r="C36" s="107" t="str">
        <f>IF(INDEX(中女申込!$B$9:$U$108,$B36,1)="","",INDEX(中女申込!$B$9:$U$108,$B36,1))</f>
        <v/>
      </c>
      <c r="D36" s="108" t="str">
        <f>IF(INDEX(中女申込!$B$9:$U$108,$B36,2)="","",INDEX(中女申込!$B$9:$U$108,$B36,2))</f>
        <v/>
      </c>
      <c r="E36" s="109" t="str">
        <f>IF(INDEX(中女申込!$B$9:$U$108,$B36,3)="","",INDEX(中女申込!$B$9:$U$108,$B36,3))</f>
        <v/>
      </c>
      <c r="F36" s="110" t="str">
        <f>IF(INDEX(中女申込!$B$9:$U$108,$B36,4)="","",INDEX(中女申込!$B$9:$U$108,$B36,4))</f>
        <v/>
      </c>
      <c r="G36" s="111" t="str">
        <f>IF(INDEX(中女申込!$B$9:$U$108,$B36,16)="","",INDEX(中女申込!$B$9:$U$108,$B36,16))</f>
        <v/>
      </c>
      <c r="H36" s="216" t="str">
        <f>IF(INDEX(中女申込!$B$9:$U$108,$B36,6)="","",INDEX(中女申込!$B$9:$U$108,$B36,6))</f>
        <v/>
      </c>
      <c r="I36" s="217"/>
      <c r="J36" s="217"/>
      <c r="K36" s="217"/>
      <c r="L36" s="217"/>
      <c r="M36" s="218"/>
      <c r="N36" s="94"/>
    </row>
    <row r="37" spans="2:14" ht="15" customHeight="1" x14ac:dyDescent="0.15">
      <c r="B37" s="106">
        <f t="shared" si="0"/>
        <v>22</v>
      </c>
      <c r="C37" s="112" t="str">
        <f>IF(INDEX(中女申込!$B$9:$U$108,$B37,1)="","",INDEX(中女申込!$B$9:$U$108,$B37,1))</f>
        <v/>
      </c>
      <c r="D37" s="113" t="str">
        <f>IF(INDEX(中女申込!$B$9:$U$108,$B37,2)="","",INDEX(中女申込!$B$9:$U$108,$B37,2))</f>
        <v/>
      </c>
      <c r="E37" s="114" t="str">
        <f>IF(INDEX(中女申込!$B$9:$U$108,$B37,3)="","",INDEX(中女申込!$B$9:$U$108,$B37,3))</f>
        <v/>
      </c>
      <c r="F37" s="115" t="str">
        <f>IF(INDEX(中女申込!$B$9:$U$108,$B37,4)="","",INDEX(中女申込!$B$9:$U$108,$B37,4))</f>
        <v/>
      </c>
      <c r="G37" s="116" t="str">
        <f>IF(INDEX(中女申込!$B$9:$U$108,$B37,16)="","",INDEX(中女申込!$B$9:$U$108,$B37,16))</f>
        <v/>
      </c>
      <c r="H37" s="278" t="str">
        <f>IF(INDEX(中女申込!$B$9:$U$108,$B37,6)="","",INDEX(中女申込!$B$9:$U$108,$B37,6))</f>
        <v/>
      </c>
      <c r="I37" s="279"/>
      <c r="J37" s="279"/>
      <c r="K37" s="279"/>
      <c r="L37" s="279"/>
      <c r="M37" s="280"/>
      <c r="N37" s="94"/>
    </row>
    <row r="38" spans="2:14" ht="15" customHeight="1" x14ac:dyDescent="0.15">
      <c r="B38" s="106">
        <f t="shared" si="0"/>
        <v>23</v>
      </c>
      <c r="C38" s="112" t="str">
        <f>IF(INDEX(中女申込!$B$9:$U$108,$B38,1)="","",INDEX(中女申込!$B$9:$U$108,$B38,1))</f>
        <v/>
      </c>
      <c r="D38" s="113" t="str">
        <f>IF(INDEX(中女申込!$B$9:$U$108,$B38,2)="","",INDEX(中女申込!$B$9:$U$108,$B38,2))</f>
        <v/>
      </c>
      <c r="E38" s="114" t="str">
        <f>IF(INDEX(中女申込!$B$9:$U$108,$B38,3)="","",INDEX(中女申込!$B$9:$U$108,$B38,3))</f>
        <v/>
      </c>
      <c r="F38" s="115" t="str">
        <f>IF(INDEX(中女申込!$B$9:$U$108,$B38,4)="","",INDEX(中女申込!$B$9:$U$108,$B38,4))</f>
        <v/>
      </c>
      <c r="G38" s="116" t="str">
        <f>IF(INDEX(中女申込!$B$9:$U$108,$B38,16)="","",INDEX(中女申込!$B$9:$U$108,$B38,16))</f>
        <v/>
      </c>
      <c r="H38" s="278" t="str">
        <f>IF(INDEX(中女申込!$B$9:$U$108,$B38,6)="","",INDEX(中女申込!$B$9:$U$108,$B38,6))</f>
        <v/>
      </c>
      <c r="I38" s="279"/>
      <c r="J38" s="279"/>
      <c r="K38" s="279"/>
      <c r="L38" s="279"/>
      <c r="M38" s="280"/>
      <c r="N38" s="94"/>
    </row>
    <row r="39" spans="2:14" ht="15" customHeight="1" x14ac:dyDescent="0.15">
      <c r="B39" s="106">
        <f t="shared" si="0"/>
        <v>24</v>
      </c>
      <c r="C39" s="112" t="str">
        <f>IF(INDEX(中女申込!$B$9:$U$108,$B39,1)="","",INDEX(中女申込!$B$9:$U$108,$B39,1))</f>
        <v/>
      </c>
      <c r="D39" s="113" t="str">
        <f>IF(INDEX(中女申込!$B$9:$U$108,$B39,2)="","",INDEX(中女申込!$B$9:$U$108,$B39,2))</f>
        <v/>
      </c>
      <c r="E39" s="114" t="str">
        <f>IF(INDEX(中女申込!$B$9:$U$108,$B39,3)="","",INDEX(中女申込!$B$9:$U$108,$B39,3))</f>
        <v/>
      </c>
      <c r="F39" s="115" t="str">
        <f>IF(INDEX(中女申込!$B$9:$U$108,$B39,4)="","",INDEX(中女申込!$B$9:$U$108,$B39,4))</f>
        <v/>
      </c>
      <c r="G39" s="116" t="str">
        <f>IF(INDEX(中女申込!$B$9:$U$108,$B39,16)="","",INDEX(中女申込!$B$9:$U$108,$B39,16))</f>
        <v/>
      </c>
      <c r="H39" s="278" t="str">
        <f>IF(INDEX(中女申込!$B$9:$U$108,$B39,6)="","",INDEX(中女申込!$B$9:$U$108,$B39,6))</f>
        <v/>
      </c>
      <c r="I39" s="279"/>
      <c r="J39" s="279"/>
      <c r="K39" s="279"/>
      <c r="L39" s="279"/>
      <c r="M39" s="280"/>
      <c r="N39" s="94"/>
    </row>
    <row r="40" spans="2:14" ht="15" customHeight="1" x14ac:dyDescent="0.15">
      <c r="B40" s="106">
        <f t="shared" si="0"/>
        <v>25</v>
      </c>
      <c r="C40" s="112" t="str">
        <f>IF(INDEX(中女申込!$B$9:$U$108,$B40,1)="","",INDEX(中女申込!$B$9:$U$108,$B40,1))</f>
        <v/>
      </c>
      <c r="D40" s="113" t="str">
        <f>IF(INDEX(中女申込!$B$9:$U$108,$B40,2)="","",INDEX(中女申込!$B$9:$U$108,$B40,2))</f>
        <v/>
      </c>
      <c r="E40" s="114" t="str">
        <f>IF(INDEX(中女申込!$B$9:$U$108,$B40,3)="","",INDEX(中女申込!$B$9:$U$108,$B40,3))</f>
        <v/>
      </c>
      <c r="F40" s="115" t="str">
        <f>IF(INDEX(中女申込!$B$9:$U$108,$B40,4)="","",INDEX(中女申込!$B$9:$U$108,$B40,4))</f>
        <v/>
      </c>
      <c r="G40" s="116" t="str">
        <f>IF(INDEX(中女申込!$B$9:$U$108,$B40,16)="","",INDEX(中女申込!$B$9:$U$108,$B40,16))</f>
        <v/>
      </c>
      <c r="H40" s="278" t="str">
        <f>IF(INDEX(中女申込!$B$9:$U$108,$B40,6)="","",INDEX(中女申込!$B$9:$U$108,$B40,6))</f>
        <v/>
      </c>
      <c r="I40" s="279"/>
      <c r="J40" s="279"/>
      <c r="K40" s="279"/>
      <c r="L40" s="279"/>
      <c r="M40" s="280"/>
      <c r="N40" s="94"/>
    </row>
    <row r="41" spans="2:14" ht="15" customHeight="1" x14ac:dyDescent="0.15">
      <c r="B41" s="106">
        <f t="shared" si="0"/>
        <v>26</v>
      </c>
      <c r="C41" s="112" t="str">
        <f>IF(INDEX(中女申込!$B$9:$U$108,$B41,1)="","",INDEX(中女申込!$B$9:$U$108,$B41,1))</f>
        <v/>
      </c>
      <c r="D41" s="113" t="str">
        <f>IF(INDEX(中女申込!$B$9:$U$108,$B41,2)="","",INDEX(中女申込!$B$9:$U$108,$B41,2))</f>
        <v/>
      </c>
      <c r="E41" s="114" t="str">
        <f>IF(INDEX(中女申込!$B$9:$U$108,$B41,3)="","",INDEX(中女申込!$B$9:$U$108,$B41,3))</f>
        <v/>
      </c>
      <c r="F41" s="115" t="str">
        <f>IF(INDEX(中女申込!$B$9:$U$108,$B41,4)="","",INDEX(中女申込!$B$9:$U$108,$B41,4))</f>
        <v/>
      </c>
      <c r="G41" s="116" t="str">
        <f>IF(INDEX(中女申込!$B$9:$U$108,$B41,16)="","",INDEX(中女申込!$B$9:$U$108,$B41,16))</f>
        <v/>
      </c>
      <c r="H41" s="278" t="str">
        <f>IF(INDEX(中女申込!$B$9:$U$108,$B41,6)="","",INDEX(中女申込!$B$9:$U$108,$B41,6))</f>
        <v/>
      </c>
      <c r="I41" s="279"/>
      <c r="J41" s="279"/>
      <c r="K41" s="279"/>
      <c r="L41" s="279"/>
      <c r="M41" s="280"/>
      <c r="N41" s="94"/>
    </row>
    <row r="42" spans="2:14" ht="15" customHeight="1" x14ac:dyDescent="0.15">
      <c r="B42" s="106">
        <f t="shared" si="0"/>
        <v>27</v>
      </c>
      <c r="C42" s="112" t="str">
        <f>IF(INDEX(中女申込!$B$9:$U$108,$B42,1)="","",INDEX(中女申込!$B$9:$U$108,$B42,1))</f>
        <v/>
      </c>
      <c r="D42" s="113" t="str">
        <f>IF(INDEX(中女申込!$B$9:$U$108,$B42,2)="","",INDEX(中女申込!$B$9:$U$108,$B42,2))</f>
        <v/>
      </c>
      <c r="E42" s="114" t="str">
        <f>IF(INDEX(中女申込!$B$9:$U$108,$B42,3)="","",INDEX(中女申込!$B$9:$U$108,$B42,3))</f>
        <v/>
      </c>
      <c r="F42" s="115" t="str">
        <f>IF(INDEX(中女申込!$B$9:$U$108,$B42,4)="","",INDEX(中女申込!$B$9:$U$108,$B42,4))</f>
        <v/>
      </c>
      <c r="G42" s="116" t="str">
        <f>IF(INDEX(中女申込!$B$9:$U$108,$B42,16)="","",INDEX(中女申込!$B$9:$U$108,$B42,16))</f>
        <v/>
      </c>
      <c r="H42" s="278" t="str">
        <f>IF(INDEX(中女申込!$B$9:$U$108,$B42,6)="","",INDEX(中女申込!$B$9:$U$108,$B42,6))</f>
        <v/>
      </c>
      <c r="I42" s="279"/>
      <c r="J42" s="279"/>
      <c r="K42" s="279"/>
      <c r="L42" s="279"/>
      <c r="M42" s="280"/>
      <c r="N42" s="94"/>
    </row>
    <row r="43" spans="2:14" ht="15" customHeight="1" x14ac:dyDescent="0.15">
      <c r="B43" s="106">
        <f t="shared" si="0"/>
        <v>28</v>
      </c>
      <c r="C43" s="112" t="str">
        <f>IF(INDEX(中女申込!$B$9:$U$108,$B43,1)="","",INDEX(中女申込!$B$9:$U$108,$B43,1))</f>
        <v/>
      </c>
      <c r="D43" s="113" t="str">
        <f>IF(INDEX(中女申込!$B$9:$U$108,$B43,2)="","",INDEX(中女申込!$B$9:$U$108,$B43,2))</f>
        <v/>
      </c>
      <c r="E43" s="114" t="str">
        <f>IF(INDEX(中女申込!$B$9:$U$108,$B43,3)="","",INDEX(中女申込!$B$9:$U$108,$B43,3))</f>
        <v/>
      </c>
      <c r="F43" s="115" t="str">
        <f>IF(INDEX(中女申込!$B$9:$U$108,$B43,4)="","",INDEX(中女申込!$B$9:$U$108,$B43,4))</f>
        <v/>
      </c>
      <c r="G43" s="116" t="str">
        <f>IF(INDEX(中女申込!$B$9:$U$108,$B43,16)="","",INDEX(中女申込!$B$9:$U$108,$B43,16))</f>
        <v/>
      </c>
      <c r="H43" s="278" t="str">
        <f>IF(INDEX(中女申込!$B$9:$U$108,$B43,6)="","",INDEX(中女申込!$B$9:$U$108,$B43,6))</f>
        <v/>
      </c>
      <c r="I43" s="279"/>
      <c r="J43" s="279"/>
      <c r="K43" s="279"/>
      <c r="L43" s="279"/>
      <c r="M43" s="280"/>
      <c r="N43" s="94"/>
    </row>
    <row r="44" spans="2:14" ht="15" customHeight="1" x14ac:dyDescent="0.15">
      <c r="B44" s="106">
        <f t="shared" si="0"/>
        <v>29</v>
      </c>
      <c r="C44" s="112" t="str">
        <f>IF(INDEX(中女申込!$B$9:$U$108,$B44,1)="","",INDEX(中女申込!$B$9:$U$108,$B44,1))</f>
        <v/>
      </c>
      <c r="D44" s="113" t="str">
        <f>IF(INDEX(中女申込!$B$9:$U$108,$B44,2)="","",INDEX(中女申込!$B$9:$U$108,$B44,2))</f>
        <v/>
      </c>
      <c r="E44" s="114" t="str">
        <f>IF(INDEX(中女申込!$B$9:$U$108,$B44,3)="","",INDEX(中女申込!$B$9:$U$108,$B44,3))</f>
        <v/>
      </c>
      <c r="F44" s="115" t="str">
        <f>IF(INDEX(中女申込!$B$9:$U$108,$B44,4)="","",INDEX(中女申込!$B$9:$U$108,$B44,4))</f>
        <v/>
      </c>
      <c r="G44" s="116" t="str">
        <f>IF(INDEX(中女申込!$B$9:$U$108,$B44,16)="","",INDEX(中女申込!$B$9:$U$108,$B44,16))</f>
        <v/>
      </c>
      <c r="H44" s="278" t="str">
        <f>IF(INDEX(中女申込!$B$9:$U$108,$B44,6)="","",INDEX(中女申込!$B$9:$U$108,$B44,6))</f>
        <v/>
      </c>
      <c r="I44" s="279"/>
      <c r="J44" s="279"/>
      <c r="K44" s="279"/>
      <c r="L44" s="279"/>
      <c r="M44" s="280"/>
      <c r="N44" s="94"/>
    </row>
    <row r="45" spans="2:14" ht="15" customHeight="1" x14ac:dyDescent="0.15">
      <c r="B45" s="106">
        <f t="shared" si="0"/>
        <v>30</v>
      </c>
      <c r="C45" s="117" t="str">
        <f>IF(INDEX(中女申込!$B$9:$U$108,$B45,1)="","",INDEX(中女申込!$B$9:$U$108,$B45,1))</f>
        <v/>
      </c>
      <c r="D45" s="118" t="str">
        <f>IF(INDEX(中女申込!$B$9:$U$108,$B45,2)="","",INDEX(中女申込!$B$9:$U$108,$B45,2))</f>
        <v/>
      </c>
      <c r="E45" s="119" t="str">
        <f>IF(INDEX(中女申込!$B$9:$U$108,$B45,3)="","",INDEX(中女申込!$B$9:$U$108,$B45,3))</f>
        <v/>
      </c>
      <c r="F45" s="120" t="str">
        <f>IF(INDEX(中女申込!$B$9:$U$108,$B45,4)="","",INDEX(中女申込!$B$9:$U$108,$B45,4))</f>
        <v/>
      </c>
      <c r="G45" s="121" t="str">
        <f>IF(INDEX(中女申込!$B$9:$U$108,$B45,16)="","",INDEX(中女申込!$B$9:$U$108,$B45,16))</f>
        <v/>
      </c>
      <c r="H45" s="219" t="str">
        <f>IF(INDEX(中女申込!$B$9:$U$108,$B45,6)="","",INDEX(中女申込!$B$9:$U$108,$B45,6))</f>
        <v/>
      </c>
      <c r="I45" s="220"/>
      <c r="J45" s="220"/>
      <c r="K45" s="220"/>
      <c r="L45" s="220"/>
      <c r="M45" s="221"/>
      <c r="N45" s="94"/>
    </row>
    <row r="46" spans="2:14" ht="15" customHeight="1" x14ac:dyDescent="0.15">
      <c r="B46" s="106">
        <f t="shared" si="0"/>
        <v>31</v>
      </c>
      <c r="C46" s="107" t="str">
        <f>IF(INDEX(中女申込!$B$9:$U$108,$B46,1)="","",INDEX(中女申込!$B$9:$U$108,$B46,1))</f>
        <v/>
      </c>
      <c r="D46" s="108" t="str">
        <f>IF(INDEX(中女申込!$B$9:$U$108,$B46,2)="","",INDEX(中女申込!$B$9:$U$108,$B46,2))</f>
        <v/>
      </c>
      <c r="E46" s="109" t="str">
        <f>IF(INDEX(中女申込!$B$9:$U$108,$B46,3)="","",INDEX(中女申込!$B$9:$U$108,$B46,3))</f>
        <v/>
      </c>
      <c r="F46" s="110" t="str">
        <f>IF(INDEX(中女申込!$B$9:$U$108,$B46,4)="","",INDEX(中女申込!$B$9:$U$108,$B46,4))</f>
        <v/>
      </c>
      <c r="G46" s="111" t="str">
        <f>IF(INDEX(中女申込!$B$9:$U$108,$B46,16)="","",INDEX(中女申込!$B$9:$U$108,$B46,16))</f>
        <v/>
      </c>
      <c r="H46" s="216" t="str">
        <f>IF(INDEX(中女申込!$B$9:$U$108,$B46,6)="","",INDEX(中女申込!$B$9:$U$108,$B46,6))</f>
        <v/>
      </c>
      <c r="I46" s="217"/>
      <c r="J46" s="217"/>
      <c r="K46" s="217"/>
      <c r="L46" s="217"/>
      <c r="M46" s="218"/>
      <c r="N46" s="94"/>
    </row>
    <row r="47" spans="2:14" ht="15" customHeight="1" x14ac:dyDescent="0.15">
      <c r="B47" s="106">
        <f t="shared" si="0"/>
        <v>32</v>
      </c>
      <c r="C47" s="112" t="str">
        <f>IF(INDEX(中女申込!$B$9:$U$108,$B47,1)="","",INDEX(中女申込!$B$9:$U$108,$B47,1))</f>
        <v/>
      </c>
      <c r="D47" s="113" t="str">
        <f>IF(INDEX(中女申込!$B$9:$U$108,$B47,2)="","",INDEX(中女申込!$B$9:$U$108,$B47,2))</f>
        <v/>
      </c>
      <c r="E47" s="114" t="str">
        <f>IF(INDEX(中女申込!$B$9:$U$108,$B47,3)="","",INDEX(中女申込!$B$9:$U$108,$B47,3))</f>
        <v/>
      </c>
      <c r="F47" s="115" t="str">
        <f>IF(INDEX(中女申込!$B$9:$U$108,$B47,4)="","",INDEX(中女申込!$B$9:$U$108,$B47,4))</f>
        <v/>
      </c>
      <c r="G47" s="116" t="str">
        <f>IF(INDEX(中女申込!$B$9:$U$108,$B47,16)="","",INDEX(中女申込!$B$9:$U$108,$B47,16))</f>
        <v/>
      </c>
      <c r="H47" s="278" t="str">
        <f>IF(INDEX(中女申込!$B$9:$U$108,$B47,6)="","",INDEX(中女申込!$B$9:$U$108,$B47,6))</f>
        <v/>
      </c>
      <c r="I47" s="279"/>
      <c r="J47" s="279"/>
      <c r="K47" s="279"/>
      <c r="L47" s="279"/>
      <c r="M47" s="280"/>
      <c r="N47" s="94"/>
    </row>
    <row r="48" spans="2:14" ht="15" customHeight="1" x14ac:dyDescent="0.15">
      <c r="B48" s="106">
        <f t="shared" si="0"/>
        <v>33</v>
      </c>
      <c r="C48" s="112" t="str">
        <f>IF(INDEX(中女申込!$B$9:$U$108,$B48,1)="","",INDEX(中女申込!$B$9:$U$108,$B48,1))</f>
        <v/>
      </c>
      <c r="D48" s="113" t="str">
        <f>IF(INDEX(中女申込!$B$9:$U$108,$B48,2)="","",INDEX(中女申込!$B$9:$U$108,$B48,2))</f>
        <v/>
      </c>
      <c r="E48" s="114" t="str">
        <f>IF(INDEX(中女申込!$B$9:$U$108,$B48,3)="","",INDEX(中女申込!$B$9:$U$108,$B48,3))</f>
        <v/>
      </c>
      <c r="F48" s="115" t="str">
        <f>IF(INDEX(中女申込!$B$9:$U$108,$B48,4)="","",INDEX(中女申込!$B$9:$U$108,$B48,4))</f>
        <v/>
      </c>
      <c r="G48" s="116" t="str">
        <f>IF(INDEX(中女申込!$B$9:$U$108,$B48,16)="","",INDEX(中女申込!$B$9:$U$108,$B48,16))</f>
        <v/>
      </c>
      <c r="H48" s="278" t="str">
        <f>IF(INDEX(中女申込!$B$9:$U$108,$B48,6)="","",INDEX(中女申込!$B$9:$U$108,$B48,6))</f>
        <v/>
      </c>
      <c r="I48" s="279"/>
      <c r="J48" s="279"/>
      <c r="K48" s="279"/>
      <c r="L48" s="279"/>
      <c r="M48" s="280"/>
      <c r="N48" s="94"/>
    </row>
    <row r="49" spans="1:14" ht="15" customHeight="1" x14ac:dyDescent="0.15">
      <c r="B49" s="106">
        <f t="shared" si="0"/>
        <v>34</v>
      </c>
      <c r="C49" s="112" t="str">
        <f>IF(INDEX(中女申込!$B$9:$U$108,$B49,1)="","",INDEX(中女申込!$B$9:$U$108,$B49,1))</f>
        <v/>
      </c>
      <c r="D49" s="113" t="str">
        <f>IF(INDEX(中女申込!$B$9:$U$108,$B49,2)="","",INDEX(中女申込!$B$9:$U$108,$B49,2))</f>
        <v/>
      </c>
      <c r="E49" s="114" t="str">
        <f>IF(INDEX(中女申込!$B$9:$U$108,$B49,3)="","",INDEX(中女申込!$B$9:$U$108,$B49,3))</f>
        <v/>
      </c>
      <c r="F49" s="115" t="str">
        <f>IF(INDEX(中女申込!$B$9:$U$108,$B49,4)="","",INDEX(中女申込!$B$9:$U$108,$B49,4))</f>
        <v/>
      </c>
      <c r="G49" s="116" t="str">
        <f>IF(INDEX(中女申込!$B$9:$U$108,$B49,16)="","",INDEX(中女申込!$B$9:$U$108,$B49,16))</f>
        <v/>
      </c>
      <c r="H49" s="278" t="str">
        <f>IF(INDEX(中女申込!$B$9:$U$108,$B49,6)="","",INDEX(中女申込!$B$9:$U$108,$B49,6))</f>
        <v/>
      </c>
      <c r="I49" s="279"/>
      <c r="J49" s="279"/>
      <c r="K49" s="279"/>
      <c r="L49" s="279"/>
      <c r="M49" s="280"/>
      <c r="N49" s="94"/>
    </row>
    <row r="50" spans="1:14" ht="15" customHeight="1" x14ac:dyDescent="0.15">
      <c r="B50" s="106">
        <f t="shared" si="0"/>
        <v>35</v>
      </c>
      <c r="C50" s="112" t="str">
        <f>IF(INDEX(中女申込!$B$9:$U$108,$B50,1)="","",INDEX(中女申込!$B$9:$U$108,$B50,1))</f>
        <v/>
      </c>
      <c r="D50" s="113" t="str">
        <f>IF(INDEX(中女申込!$B$9:$U$108,$B50,2)="","",INDEX(中女申込!$B$9:$U$108,$B50,2))</f>
        <v/>
      </c>
      <c r="E50" s="114" t="str">
        <f>IF(INDEX(中女申込!$B$9:$U$108,$B50,3)="","",INDEX(中女申込!$B$9:$U$108,$B50,3))</f>
        <v/>
      </c>
      <c r="F50" s="115" t="str">
        <f>IF(INDEX(中女申込!$B$9:$U$108,$B50,4)="","",INDEX(中女申込!$B$9:$U$108,$B50,4))</f>
        <v/>
      </c>
      <c r="G50" s="116" t="str">
        <f>IF(INDEX(中女申込!$B$9:$U$108,$B50,16)="","",INDEX(中女申込!$B$9:$U$108,$B50,16))</f>
        <v/>
      </c>
      <c r="H50" s="278" t="str">
        <f>IF(INDEX(中女申込!$B$9:$U$108,$B50,6)="","",INDEX(中女申込!$B$9:$U$108,$B50,6))</f>
        <v/>
      </c>
      <c r="I50" s="279"/>
      <c r="J50" s="279"/>
      <c r="K50" s="279"/>
      <c r="L50" s="279"/>
      <c r="M50" s="280"/>
      <c r="N50" s="94"/>
    </row>
    <row r="51" spans="1:14" ht="15" customHeight="1" x14ac:dyDescent="0.15">
      <c r="B51" s="106">
        <f t="shared" si="0"/>
        <v>36</v>
      </c>
      <c r="C51" s="112" t="str">
        <f>IF(INDEX(中女申込!$B$9:$U$108,$B51,1)="","",INDEX(中女申込!$B$9:$U$108,$B51,1))</f>
        <v/>
      </c>
      <c r="D51" s="113" t="str">
        <f>IF(INDEX(中女申込!$B$9:$U$108,$B51,2)="","",INDEX(中女申込!$B$9:$U$108,$B51,2))</f>
        <v/>
      </c>
      <c r="E51" s="114" t="str">
        <f>IF(INDEX(中女申込!$B$9:$U$108,$B51,3)="","",INDEX(中女申込!$B$9:$U$108,$B51,3))</f>
        <v/>
      </c>
      <c r="F51" s="115" t="str">
        <f>IF(INDEX(中女申込!$B$9:$U$108,$B51,4)="","",INDEX(中女申込!$B$9:$U$108,$B51,4))</f>
        <v/>
      </c>
      <c r="G51" s="116" t="str">
        <f>IF(INDEX(中女申込!$B$9:$U$108,$B51,16)="","",INDEX(中女申込!$B$9:$U$108,$B51,16))</f>
        <v/>
      </c>
      <c r="H51" s="278" t="str">
        <f>IF(INDEX(中女申込!$B$9:$U$108,$B51,6)="","",INDEX(中女申込!$B$9:$U$108,$B51,6))</f>
        <v/>
      </c>
      <c r="I51" s="279"/>
      <c r="J51" s="279"/>
      <c r="K51" s="279"/>
      <c r="L51" s="279"/>
      <c r="M51" s="280"/>
      <c r="N51" s="94"/>
    </row>
    <row r="52" spans="1:14" ht="15" customHeight="1" x14ac:dyDescent="0.15">
      <c r="B52" s="106">
        <f t="shared" si="0"/>
        <v>37</v>
      </c>
      <c r="C52" s="112" t="str">
        <f>IF(INDEX(中女申込!$B$9:$U$108,$B52,1)="","",INDEX(中女申込!$B$9:$U$108,$B52,1))</f>
        <v/>
      </c>
      <c r="D52" s="113" t="str">
        <f>IF(INDEX(中女申込!$B$9:$U$108,$B52,2)="","",INDEX(中女申込!$B$9:$U$108,$B52,2))</f>
        <v/>
      </c>
      <c r="E52" s="114" t="str">
        <f>IF(INDEX(中女申込!$B$9:$U$108,$B52,3)="","",INDEX(中女申込!$B$9:$U$108,$B52,3))</f>
        <v/>
      </c>
      <c r="F52" s="115" t="str">
        <f>IF(INDEX(中女申込!$B$9:$U$108,$B52,4)="","",INDEX(中女申込!$B$9:$U$108,$B52,4))</f>
        <v/>
      </c>
      <c r="G52" s="116" t="str">
        <f>IF(INDEX(中女申込!$B$9:$U$108,$B52,16)="","",INDEX(中女申込!$B$9:$U$108,$B52,16))</f>
        <v/>
      </c>
      <c r="H52" s="278" t="str">
        <f>IF(INDEX(中女申込!$B$9:$U$108,$B52,6)="","",INDEX(中女申込!$B$9:$U$108,$B52,6))</f>
        <v/>
      </c>
      <c r="I52" s="279"/>
      <c r="J52" s="279"/>
      <c r="K52" s="279"/>
      <c r="L52" s="279"/>
      <c r="M52" s="280"/>
      <c r="N52" s="94"/>
    </row>
    <row r="53" spans="1:14" ht="15" customHeight="1" x14ac:dyDescent="0.15">
      <c r="B53" s="106">
        <f t="shared" si="0"/>
        <v>38</v>
      </c>
      <c r="C53" s="112" t="str">
        <f>IF(INDEX(中女申込!$B$9:$U$108,$B53,1)="","",INDEX(中女申込!$B$9:$U$108,$B53,1))</f>
        <v/>
      </c>
      <c r="D53" s="113" t="str">
        <f>IF(INDEX(中女申込!$B$9:$U$108,$B53,2)="","",INDEX(中女申込!$B$9:$U$108,$B53,2))</f>
        <v/>
      </c>
      <c r="E53" s="114" t="str">
        <f>IF(INDEX(中女申込!$B$9:$U$108,$B53,3)="","",INDEX(中女申込!$B$9:$U$108,$B53,3))</f>
        <v/>
      </c>
      <c r="F53" s="115" t="str">
        <f>IF(INDEX(中女申込!$B$9:$U$108,$B53,4)="","",INDEX(中女申込!$B$9:$U$108,$B53,4))</f>
        <v/>
      </c>
      <c r="G53" s="116" t="str">
        <f>IF(INDEX(中女申込!$B$9:$U$108,$B53,16)="","",INDEX(中女申込!$B$9:$U$108,$B53,16))</f>
        <v/>
      </c>
      <c r="H53" s="278" t="str">
        <f>IF(INDEX(中女申込!$B$9:$U$108,$B53,6)="","",INDEX(中女申込!$B$9:$U$108,$B53,6))</f>
        <v/>
      </c>
      <c r="I53" s="279"/>
      <c r="J53" s="279"/>
      <c r="K53" s="279"/>
      <c r="L53" s="279"/>
      <c r="M53" s="280"/>
      <c r="N53" s="94"/>
    </row>
    <row r="54" spans="1:14" ht="15" customHeight="1" x14ac:dyDescent="0.15">
      <c r="B54" s="106">
        <f t="shared" si="0"/>
        <v>39</v>
      </c>
      <c r="C54" s="112" t="str">
        <f>IF(INDEX(中女申込!$B$9:$U$108,$B54,1)="","",INDEX(中女申込!$B$9:$U$108,$B54,1))</f>
        <v/>
      </c>
      <c r="D54" s="113" t="str">
        <f>IF(INDEX(中女申込!$B$9:$U$108,$B54,2)="","",INDEX(中女申込!$B$9:$U$108,$B54,2))</f>
        <v/>
      </c>
      <c r="E54" s="114" t="str">
        <f>IF(INDEX(中女申込!$B$9:$U$108,$B54,3)="","",INDEX(中女申込!$B$9:$U$108,$B54,3))</f>
        <v/>
      </c>
      <c r="F54" s="115" t="str">
        <f>IF(INDEX(中女申込!$B$9:$U$108,$B54,4)="","",INDEX(中女申込!$B$9:$U$108,$B54,4))</f>
        <v/>
      </c>
      <c r="G54" s="116" t="str">
        <f>IF(INDEX(中女申込!$B$9:$U$108,$B54,16)="","",INDEX(中女申込!$B$9:$U$108,$B54,16))</f>
        <v/>
      </c>
      <c r="H54" s="278" t="str">
        <f>IF(INDEX(中女申込!$B$9:$U$108,$B54,6)="","",INDEX(中女申込!$B$9:$U$108,$B54,6))</f>
        <v/>
      </c>
      <c r="I54" s="279"/>
      <c r="J54" s="279"/>
      <c r="K54" s="279"/>
      <c r="L54" s="279"/>
      <c r="M54" s="280"/>
      <c r="N54" s="94"/>
    </row>
    <row r="55" spans="1:14" ht="15" customHeight="1" thickBot="1" x14ac:dyDescent="0.2">
      <c r="B55" s="106">
        <f t="shared" si="0"/>
        <v>40</v>
      </c>
      <c r="C55" s="122" t="str">
        <f>IF(INDEX(中女申込!$B$9:$U$108,$B55,1)="","",INDEX(中女申込!$B$9:$U$108,$B55,1))</f>
        <v/>
      </c>
      <c r="D55" s="123" t="str">
        <f>IF(INDEX(中女申込!$B$9:$U$108,$B55,2)="","",INDEX(中女申込!$B$9:$U$108,$B55,2))</f>
        <v/>
      </c>
      <c r="E55" s="124" t="str">
        <f>IF(INDEX(中女申込!$B$9:$U$108,$B55,3)="","",INDEX(中女申込!$B$9:$U$108,$B55,3))</f>
        <v/>
      </c>
      <c r="F55" s="125" t="str">
        <f>IF(INDEX(中女申込!$B$9:$U$108,$B55,4)="","",INDEX(中女申込!$B$9:$U$108,$B55,4))</f>
        <v/>
      </c>
      <c r="G55" s="126" t="str">
        <f>IF(INDEX(中女申込!$B$9:$U$108,$B55,16)="","",INDEX(中女申込!$B$9:$U$108,$B55,16))</f>
        <v/>
      </c>
      <c r="H55" s="226" t="str">
        <f>IF(INDEX(中女申込!$B$9:$U$108,$B55,6)="","",INDEX(中女申込!$B$9:$U$108,$B55,6))</f>
        <v/>
      </c>
      <c r="I55" s="227"/>
      <c r="J55" s="227"/>
      <c r="K55" s="227"/>
      <c r="L55" s="227"/>
      <c r="M55" s="228"/>
      <c r="N55" s="94"/>
    </row>
    <row r="56" spans="1:14" ht="13.5" customHeight="1" x14ac:dyDescent="0.15">
      <c r="B56" s="89"/>
      <c r="G56">
        <f>SUM(G16:G55)</f>
        <v>0</v>
      </c>
      <c r="N56" s="95"/>
    </row>
    <row r="57" spans="1:14" ht="13.5" customHeight="1" x14ac:dyDescent="0.15">
      <c r="B57" s="89"/>
      <c r="K57" t="s">
        <v>282</v>
      </c>
      <c r="N57" s="95"/>
    </row>
    <row r="58" spans="1:14" ht="13.5" customHeight="1" x14ac:dyDescent="0.2">
      <c r="B58" s="127"/>
      <c r="C58" s="128"/>
      <c r="D58" s="128"/>
      <c r="E58" s="128" t="s">
        <v>87</v>
      </c>
      <c r="F58" s="128"/>
      <c r="G58" s="128"/>
      <c r="H58" s="224">
        <f>G56*中男子一覧印刷用!P58</f>
        <v>0</v>
      </c>
      <c r="I58" s="225"/>
      <c r="J58" s="128" t="s">
        <v>67</v>
      </c>
      <c r="K58" s="281">
        <f>+H113+中男子一覧印刷用!H58</f>
        <v>0</v>
      </c>
      <c r="L58" s="282"/>
      <c r="M58" s="128" t="s">
        <v>67</v>
      </c>
      <c r="N58" s="129"/>
    </row>
    <row r="59" spans="1:14" ht="13.5" customHeight="1" x14ac:dyDescent="0.15">
      <c r="B59" s="89"/>
      <c r="N59" s="95"/>
    </row>
    <row r="60" spans="1:14" ht="14.25" x14ac:dyDescent="0.15">
      <c r="A60" s="88">
        <v>13.5</v>
      </c>
      <c r="B60" s="89" t="s">
        <v>57</v>
      </c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1"/>
    </row>
    <row r="61" spans="1:14" ht="15.75" customHeight="1" x14ac:dyDescent="0.15">
      <c r="A61" s="88">
        <v>15.75</v>
      </c>
      <c r="B61" s="89"/>
      <c r="C61" s="92"/>
      <c r="D61" s="92"/>
      <c r="E61" s="92" t="e">
        <f>#REF!</f>
        <v>#REF!</v>
      </c>
      <c r="F61" s="92"/>
      <c r="G61" s="92"/>
      <c r="H61" s="92"/>
      <c r="I61" s="92"/>
      <c r="K61" s="93"/>
      <c r="L61" s="93"/>
      <c r="M61" s="93"/>
      <c r="N61" s="94"/>
    </row>
    <row r="62" spans="1:14" x14ac:dyDescent="0.15">
      <c r="A62" s="88">
        <v>13.5</v>
      </c>
      <c r="B62" s="89"/>
      <c r="N62" s="95"/>
    </row>
    <row r="63" spans="1:14" x14ac:dyDescent="0.15">
      <c r="A63" s="88">
        <v>13.5</v>
      </c>
      <c r="B63" s="89"/>
      <c r="C63" s="96" t="str">
        <f>C8</f>
        <v>　　　　年　　　月　　　日</v>
      </c>
      <c r="D63" s="97"/>
      <c r="N63" s="95"/>
    </row>
    <row r="64" spans="1:14" ht="17.25" customHeight="1" x14ac:dyDescent="0.15">
      <c r="A64" s="88">
        <v>17.25</v>
      </c>
      <c r="B64" s="89"/>
      <c r="F64" s="98"/>
      <c r="G64" s="98"/>
      <c r="I64" s="99" t="s">
        <v>59</v>
      </c>
      <c r="J64" s="260"/>
      <c r="K64" s="261"/>
      <c r="L64" s="261"/>
      <c r="N64" s="95"/>
    </row>
    <row r="65" spans="1:14" ht="6.75" customHeight="1" thickBot="1" x14ac:dyDescent="0.2">
      <c r="A65" s="88">
        <v>6.75</v>
      </c>
      <c r="B65" s="89"/>
      <c r="D65" s="100"/>
      <c r="N65" s="95"/>
    </row>
    <row r="66" spans="1:14" ht="26.25" customHeight="1" x14ac:dyDescent="0.15">
      <c r="A66" s="88">
        <v>26.25</v>
      </c>
      <c r="B66" s="89"/>
      <c r="C66" s="101" t="s">
        <v>60</v>
      </c>
      <c r="D66" s="262" t="str">
        <f>D11</f>
        <v>〒　</v>
      </c>
      <c r="E66" s="263"/>
      <c r="F66" s="263"/>
      <c r="G66" s="263"/>
      <c r="H66" s="264"/>
      <c r="I66" s="102" t="s">
        <v>61</v>
      </c>
      <c r="J66" s="265" t="str">
        <f>J11</f>
        <v xml:space="preserve">     </v>
      </c>
      <c r="K66" s="266"/>
      <c r="L66" s="266"/>
      <c r="M66" s="267"/>
      <c r="N66" s="103"/>
    </row>
    <row r="67" spans="1:14" ht="21" customHeight="1" x14ac:dyDescent="0.15">
      <c r="A67" s="88">
        <v>21</v>
      </c>
      <c r="B67" s="89"/>
      <c r="C67" s="229" t="str">
        <f>C12</f>
        <v xml:space="preserve">   </v>
      </c>
      <c r="D67" s="230"/>
      <c r="E67" s="230"/>
      <c r="F67" s="230"/>
      <c r="G67" s="230"/>
      <c r="H67" s="231"/>
      <c r="I67" s="104" t="s">
        <v>62</v>
      </c>
      <c r="J67" s="232">
        <f>J12</f>
        <v>0</v>
      </c>
      <c r="K67" s="233"/>
      <c r="L67" s="233"/>
      <c r="M67" s="234"/>
      <c r="N67" s="95"/>
    </row>
    <row r="68" spans="1:14" ht="21" customHeight="1" x14ac:dyDescent="0.15">
      <c r="A68" s="88">
        <v>21</v>
      </c>
      <c r="B68" s="89"/>
      <c r="C68" s="235" t="s">
        <v>68</v>
      </c>
      <c r="D68" s="238" t="s">
        <v>30</v>
      </c>
      <c r="E68" s="241" t="s">
        <v>50</v>
      </c>
      <c r="F68" s="238" t="s">
        <v>29</v>
      </c>
      <c r="G68" s="244" t="s">
        <v>63</v>
      </c>
      <c r="H68" s="245"/>
      <c r="I68" s="245"/>
      <c r="J68" s="245"/>
      <c r="K68" s="245"/>
      <c r="L68" s="245"/>
      <c r="M68" s="246"/>
      <c r="N68" s="103"/>
    </row>
    <row r="69" spans="1:14" ht="21" customHeight="1" x14ac:dyDescent="0.15">
      <c r="A69" s="88">
        <v>21</v>
      </c>
      <c r="B69" s="89"/>
      <c r="C69" s="236"/>
      <c r="D69" s="239"/>
      <c r="E69" s="242"/>
      <c r="F69" s="239"/>
      <c r="G69" s="247" t="s">
        <v>64</v>
      </c>
      <c r="H69" s="252" t="s">
        <v>65</v>
      </c>
      <c r="I69" s="253"/>
      <c r="J69" s="253"/>
      <c r="K69" s="253"/>
      <c r="L69" s="253"/>
      <c r="M69" s="254"/>
      <c r="N69" s="105"/>
    </row>
    <row r="70" spans="1:14" ht="27" customHeight="1" x14ac:dyDescent="0.15">
      <c r="A70" s="88">
        <v>27</v>
      </c>
      <c r="B70" s="89"/>
      <c r="C70" s="237"/>
      <c r="D70" s="240"/>
      <c r="E70" s="243"/>
      <c r="F70" s="240"/>
      <c r="G70" s="248"/>
      <c r="H70" s="255"/>
      <c r="I70" s="256"/>
      <c r="J70" s="256"/>
      <c r="K70" s="256"/>
      <c r="L70" s="256"/>
      <c r="M70" s="257"/>
      <c r="N70" s="105"/>
    </row>
    <row r="71" spans="1:14" ht="15" customHeight="1" x14ac:dyDescent="0.15">
      <c r="B71" s="106">
        <v>41</v>
      </c>
      <c r="C71" s="107" t="str">
        <f>IF(INDEX(中女申込!$B$9:$U$108,$B71,1)="","",INDEX(中女申込!$B$9:$U$108,$B71,1))</f>
        <v/>
      </c>
      <c r="D71" s="108" t="str">
        <f>IF(INDEX(中女申込!$B$9:$U$108,$B71,2)="","",INDEX(中女申込!$B$9:$U$108,$B71,2))</f>
        <v/>
      </c>
      <c r="E71" s="109" t="str">
        <f>IF(INDEX(中女申込!$B$9:$U$108,$B71,3)="","",INDEX(中女申込!$B$9:$U$108,$B71,3))</f>
        <v/>
      </c>
      <c r="F71" s="110" t="str">
        <f>IF(INDEX(中女申込!$B$9:$U$108,$B71,4)="","",INDEX(中女申込!$B$9:$U$108,$B71,4))</f>
        <v/>
      </c>
      <c r="G71" s="111" t="str">
        <f>IF(INDEX(中女申込!$B$9:$U$108,$B71,16)="","",INDEX(中女申込!$B$9:$U$108,$B71,16))</f>
        <v/>
      </c>
      <c r="H71" s="249" t="str">
        <f>IF(INDEX(中女申込!$B$9:$U$108,$B71,6)="","",INDEX(中女申込!$B$9:$U$108,$B71,6))</f>
        <v/>
      </c>
      <c r="I71" s="250"/>
      <c r="J71" s="250"/>
      <c r="K71" s="250"/>
      <c r="L71" s="250"/>
      <c r="M71" s="251"/>
      <c r="N71" s="94"/>
    </row>
    <row r="72" spans="1:14" ht="15" customHeight="1" x14ac:dyDescent="0.15">
      <c r="B72" s="106">
        <f t="shared" ref="B72:B110" si="1">B71+1</f>
        <v>42</v>
      </c>
      <c r="C72" s="112" t="str">
        <f>IF(INDEX(中女申込!$B$9:$U$108,$B72,1)="","",INDEX(中女申込!$B$9:$U$108,$B72,1))</f>
        <v/>
      </c>
      <c r="D72" s="113" t="str">
        <f>IF(INDEX(中女申込!$B$9:$U$108,$B72,2)="","",INDEX(中女申込!$B$9:$U$108,$B72,2))</f>
        <v/>
      </c>
      <c r="E72" s="114" t="str">
        <f>IF(INDEX(中女申込!$B$9:$U$108,$B72,3)="","",INDEX(中女申込!$B$9:$U$108,$B72,3))</f>
        <v/>
      </c>
      <c r="F72" s="115" t="str">
        <f>IF(INDEX(中女申込!$B$9:$U$108,$B72,4)="","",INDEX(中女申込!$B$9:$U$108,$B72,4))</f>
        <v/>
      </c>
      <c r="G72" s="116" t="str">
        <f>IF(INDEX(中女申込!$B$9:$U$108,$B72,16)="","",INDEX(中女申込!$B$9:$U$108,$B72,16))</f>
        <v/>
      </c>
      <c r="H72" s="278" t="str">
        <f>IF(INDEX(中女申込!$B$9:$U$108,$B72,6)="","",INDEX(中女申込!$B$9:$U$108,$B72,6))</f>
        <v/>
      </c>
      <c r="I72" s="279"/>
      <c r="J72" s="279"/>
      <c r="K72" s="279"/>
      <c r="L72" s="279"/>
      <c r="M72" s="280"/>
      <c r="N72" s="94"/>
    </row>
    <row r="73" spans="1:14" ht="15" customHeight="1" x14ac:dyDescent="0.15">
      <c r="B73" s="106">
        <f t="shared" si="1"/>
        <v>43</v>
      </c>
      <c r="C73" s="112" t="str">
        <f>IF(INDEX(中女申込!$B$9:$U$108,$B73,1)="","",INDEX(中女申込!$B$9:$U$108,$B73,1))</f>
        <v/>
      </c>
      <c r="D73" s="113" t="str">
        <f>IF(INDEX(中女申込!$B$9:$U$108,$B73,2)="","",INDEX(中女申込!$B$9:$U$108,$B73,2))</f>
        <v/>
      </c>
      <c r="E73" s="114" t="str">
        <f>IF(INDEX(中女申込!$B$9:$U$108,$B73,3)="","",INDEX(中女申込!$B$9:$U$108,$B73,3))</f>
        <v/>
      </c>
      <c r="F73" s="115" t="str">
        <f>IF(INDEX(中女申込!$B$9:$U$108,$B73,4)="","",INDEX(中女申込!$B$9:$U$108,$B73,4))</f>
        <v/>
      </c>
      <c r="G73" s="116" t="str">
        <f>IF(INDEX(中女申込!$B$9:$U$108,$B73,16)="","",INDEX(中女申込!$B$9:$U$108,$B73,16))</f>
        <v/>
      </c>
      <c r="H73" s="278" t="str">
        <f>IF(INDEX(中女申込!$B$9:$U$108,$B73,6)="","",INDEX(中女申込!$B$9:$U$108,$B73,6))</f>
        <v/>
      </c>
      <c r="I73" s="279"/>
      <c r="J73" s="279"/>
      <c r="K73" s="279"/>
      <c r="L73" s="279"/>
      <c r="M73" s="280"/>
      <c r="N73" s="94"/>
    </row>
    <row r="74" spans="1:14" ht="15" customHeight="1" x14ac:dyDescent="0.15">
      <c r="B74" s="106">
        <f t="shared" si="1"/>
        <v>44</v>
      </c>
      <c r="C74" s="112" t="str">
        <f>IF(INDEX(中女申込!$B$9:$U$108,$B74,1)="","",INDEX(中女申込!$B$9:$U$108,$B74,1))</f>
        <v/>
      </c>
      <c r="D74" s="113" t="str">
        <f>IF(INDEX(中女申込!$B$9:$U$108,$B74,2)="","",INDEX(中女申込!$B$9:$U$108,$B74,2))</f>
        <v/>
      </c>
      <c r="E74" s="114" t="str">
        <f>IF(INDEX(中女申込!$B$9:$U$108,$B74,3)="","",INDEX(中女申込!$B$9:$U$108,$B74,3))</f>
        <v/>
      </c>
      <c r="F74" s="115" t="str">
        <f>IF(INDEX(中女申込!$B$9:$U$108,$B74,4)="","",INDEX(中女申込!$B$9:$U$108,$B74,4))</f>
        <v/>
      </c>
      <c r="G74" s="116" t="str">
        <f>IF(INDEX(中女申込!$B$9:$U$108,$B74,16)="","",INDEX(中女申込!$B$9:$U$108,$B74,16))</f>
        <v/>
      </c>
      <c r="H74" s="278" t="str">
        <f>IF(INDEX(中女申込!$B$9:$U$108,$B74,6)="","",INDEX(中女申込!$B$9:$U$108,$B74,6))</f>
        <v/>
      </c>
      <c r="I74" s="279"/>
      <c r="J74" s="279"/>
      <c r="K74" s="279"/>
      <c r="L74" s="279"/>
      <c r="M74" s="280"/>
      <c r="N74" s="94"/>
    </row>
    <row r="75" spans="1:14" ht="15" customHeight="1" x14ac:dyDescent="0.15">
      <c r="B75" s="106">
        <f t="shared" si="1"/>
        <v>45</v>
      </c>
      <c r="C75" s="112" t="str">
        <f>IF(INDEX(中女申込!$B$9:$U$108,$B75,1)="","",INDEX(中女申込!$B$9:$U$108,$B75,1))</f>
        <v/>
      </c>
      <c r="D75" s="113" t="str">
        <f>IF(INDEX(中女申込!$B$9:$U$108,$B75,2)="","",INDEX(中女申込!$B$9:$U$108,$B75,2))</f>
        <v/>
      </c>
      <c r="E75" s="114" t="str">
        <f>IF(INDEX(中女申込!$B$9:$U$108,$B75,3)="","",INDEX(中女申込!$B$9:$U$108,$B75,3))</f>
        <v/>
      </c>
      <c r="F75" s="115" t="str">
        <f>IF(INDEX(中女申込!$B$9:$U$108,$B75,4)="","",INDEX(中女申込!$B$9:$U$108,$B75,4))</f>
        <v/>
      </c>
      <c r="G75" s="116" t="str">
        <f>IF(INDEX(中女申込!$B$9:$U$108,$B75,16)="","",INDEX(中女申込!$B$9:$U$108,$B75,16))</f>
        <v/>
      </c>
      <c r="H75" s="278" t="str">
        <f>IF(INDEX(中女申込!$B$9:$U$108,$B75,6)="","",INDEX(中女申込!$B$9:$U$108,$B75,6))</f>
        <v/>
      </c>
      <c r="I75" s="279"/>
      <c r="J75" s="279"/>
      <c r="K75" s="279"/>
      <c r="L75" s="279"/>
      <c r="M75" s="280"/>
      <c r="N75" s="94"/>
    </row>
    <row r="76" spans="1:14" ht="15" customHeight="1" x14ac:dyDescent="0.15">
      <c r="B76" s="106">
        <f t="shared" si="1"/>
        <v>46</v>
      </c>
      <c r="C76" s="112" t="str">
        <f>IF(INDEX(中女申込!$B$9:$U$108,$B76,1)="","",INDEX(中女申込!$B$9:$U$108,$B76,1))</f>
        <v/>
      </c>
      <c r="D76" s="113" t="str">
        <f>IF(INDEX(中女申込!$B$9:$U$108,$B76,2)="","",INDEX(中女申込!$B$9:$U$108,$B76,2))</f>
        <v/>
      </c>
      <c r="E76" s="114" t="str">
        <f>IF(INDEX(中女申込!$B$9:$U$108,$B76,3)="","",INDEX(中女申込!$B$9:$U$108,$B76,3))</f>
        <v/>
      </c>
      <c r="F76" s="115" t="str">
        <f>IF(INDEX(中女申込!$B$9:$U$108,$B76,4)="","",INDEX(中女申込!$B$9:$U$108,$B76,4))</f>
        <v/>
      </c>
      <c r="G76" s="116" t="str">
        <f>IF(INDEX(中女申込!$B$9:$U$108,$B76,16)="","",INDEX(中女申込!$B$9:$U$108,$B76,16))</f>
        <v/>
      </c>
      <c r="H76" s="278" t="str">
        <f>IF(INDEX(中女申込!$B$9:$U$108,$B76,6)="","",INDEX(中女申込!$B$9:$U$108,$B76,6))</f>
        <v/>
      </c>
      <c r="I76" s="279"/>
      <c r="J76" s="279"/>
      <c r="K76" s="279"/>
      <c r="L76" s="279"/>
      <c r="M76" s="280"/>
      <c r="N76" s="94"/>
    </row>
    <row r="77" spans="1:14" ht="15" customHeight="1" x14ac:dyDescent="0.15">
      <c r="B77" s="106">
        <f t="shared" si="1"/>
        <v>47</v>
      </c>
      <c r="C77" s="112" t="str">
        <f>IF(INDEX(中女申込!$B$9:$U$108,$B77,1)="","",INDEX(中女申込!$B$9:$U$108,$B77,1))</f>
        <v/>
      </c>
      <c r="D77" s="113" t="str">
        <f>IF(INDEX(中女申込!$B$9:$U$108,$B77,2)="","",INDEX(中女申込!$B$9:$U$108,$B77,2))</f>
        <v/>
      </c>
      <c r="E77" s="114" t="str">
        <f>IF(INDEX(中女申込!$B$9:$U$108,$B77,3)="","",INDEX(中女申込!$B$9:$U$108,$B77,3))</f>
        <v/>
      </c>
      <c r="F77" s="115" t="str">
        <f>IF(INDEX(中女申込!$B$9:$U$108,$B77,4)="","",INDEX(中女申込!$B$9:$U$108,$B77,4))</f>
        <v/>
      </c>
      <c r="G77" s="116" t="str">
        <f>IF(INDEX(中女申込!$B$9:$U$108,$B77,16)="","",INDEX(中女申込!$B$9:$U$108,$B77,16))</f>
        <v/>
      </c>
      <c r="H77" s="278" t="str">
        <f>IF(INDEX(中女申込!$B$9:$U$108,$B77,6)="","",INDEX(中女申込!$B$9:$U$108,$B77,6))</f>
        <v/>
      </c>
      <c r="I77" s="279"/>
      <c r="J77" s="279"/>
      <c r="K77" s="279"/>
      <c r="L77" s="279"/>
      <c r="M77" s="280"/>
      <c r="N77" s="94"/>
    </row>
    <row r="78" spans="1:14" ht="15" customHeight="1" x14ac:dyDescent="0.15">
      <c r="B78" s="106">
        <f t="shared" si="1"/>
        <v>48</v>
      </c>
      <c r="C78" s="112" t="str">
        <f>IF(INDEX(中女申込!$B$9:$U$108,$B78,1)="","",INDEX(中女申込!$B$9:$U$108,$B78,1))</f>
        <v/>
      </c>
      <c r="D78" s="113" t="str">
        <f>IF(INDEX(中女申込!$B$9:$U$108,$B78,2)="","",INDEX(中女申込!$B$9:$U$108,$B78,2))</f>
        <v/>
      </c>
      <c r="E78" s="114" t="str">
        <f>IF(INDEX(中女申込!$B$9:$U$108,$B78,3)="","",INDEX(中女申込!$B$9:$U$108,$B78,3))</f>
        <v/>
      </c>
      <c r="F78" s="115" t="str">
        <f>IF(INDEX(中女申込!$B$9:$U$108,$B78,4)="","",INDEX(中女申込!$B$9:$U$108,$B78,4))</f>
        <v/>
      </c>
      <c r="G78" s="116" t="str">
        <f>IF(INDEX(中女申込!$B$9:$U$108,$B78,16)="","",INDEX(中女申込!$B$9:$U$108,$B78,16))</f>
        <v/>
      </c>
      <c r="H78" s="278" t="str">
        <f>IF(INDEX(中女申込!$B$9:$U$108,$B78,6)="","",INDEX(中女申込!$B$9:$U$108,$B78,6))</f>
        <v/>
      </c>
      <c r="I78" s="279"/>
      <c r="J78" s="279"/>
      <c r="K78" s="279"/>
      <c r="L78" s="279"/>
      <c r="M78" s="280"/>
      <c r="N78" s="94"/>
    </row>
    <row r="79" spans="1:14" ht="15" customHeight="1" x14ac:dyDescent="0.15">
      <c r="B79" s="106">
        <f t="shared" si="1"/>
        <v>49</v>
      </c>
      <c r="C79" s="112" t="str">
        <f>IF(INDEX(中女申込!$B$9:$U$108,$B79,1)="","",INDEX(中女申込!$B$9:$U$108,$B79,1))</f>
        <v/>
      </c>
      <c r="D79" s="113" t="str">
        <f>IF(INDEX(中女申込!$B$9:$U$108,$B79,2)="","",INDEX(中女申込!$B$9:$U$108,$B79,2))</f>
        <v/>
      </c>
      <c r="E79" s="114" t="str">
        <f>IF(INDEX(中女申込!$B$9:$U$108,$B79,3)="","",INDEX(中女申込!$B$9:$U$108,$B79,3))</f>
        <v/>
      </c>
      <c r="F79" s="115" t="str">
        <f>IF(INDEX(中女申込!$B$9:$U$108,$B79,4)="","",INDEX(中女申込!$B$9:$U$108,$B79,4))</f>
        <v/>
      </c>
      <c r="G79" s="116" t="str">
        <f>IF(INDEX(中女申込!$B$9:$U$108,$B79,16)="","",INDEX(中女申込!$B$9:$U$108,$B79,16))</f>
        <v/>
      </c>
      <c r="H79" s="278" t="str">
        <f>IF(INDEX(中女申込!$B$9:$U$108,$B79,6)="","",INDEX(中女申込!$B$9:$U$108,$B79,6))</f>
        <v/>
      </c>
      <c r="I79" s="279"/>
      <c r="J79" s="279"/>
      <c r="K79" s="279"/>
      <c r="L79" s="279"/>
      <c r="M79" s="280"/>
      <c r="N79" s="94"/>
    </row>
    <row r="80" spans="1:14" ht="15" customHeight="1" x14ac:dyDescent="0.15">
      <c r="B80" s="106">
        <f t="shared" si="1"/>
        <v>50</v>
      </c>
      <c r="C80" s="117" t="str">
        <f>IF(INDEX(中女申込!$B$9:$U$108,$B80,1)="","",INDEX(中女申込!$B$9:$U$108,$B80,1))</f>
        <v/>
      </c>
      <c r="D80" s="118" t="str">
        <f>IF(INDEX(中女申込!$B$9:$U$108,$B80,2)="","",INDEX(中女申込!$B$9:$U$108,$B80,2))</f>
        <v/>
      </c>
      <c r="E80" s="119" t="str">
        <f>IF(INDEX(中女申込!$B$9:$U$108,$B80,3)="","",INDEX(中女申込!$B$9:$U$108,$B80,3))</f>
        <v/>
      </c>
      <c r="F80" s="120" t="str">
        <f>IF(INDEX(中女申込!$B$9:$U$108,$B80,4)="","",INDEX(中女申込!$B$9:$U$108,$B80,4))</f>
        <v/>
      </c>
      <c r="G80" s="121" t="str">
        <f>IF(INDEX(中女申込!$B$9:$U$108,$B80,16)="","",INDEX(中女申込!$B$9:$U$108,$B80,16))</f>
        <v/>
      </c>
      <c r="H80" s="219" t="str">
        <f>IF(INDEX(中女申込!$B$9:$U$108,$B80,6)="","",INDEX(中女申込!$B$9:$U$108,$B80,6))</f>
        <v/>
      </c>
      <c r="I80" s="220"/>
      <c r="J80" s="220"/>
      <c r="K80" s="220"/>
      <c r="L80" s="220"/>
      <c r="M80" s="221"/>
      <c r="N80" s="94"/>
    </row>
    <row r="81" spans="2:14" ht="15" customHeight="1" x14ac:dyDescent="0.15">
      <c r="B81" s="106">
        <f t="shared" si="1"/>
        <v>51</v>
      </c>
      <c r="C81" s="107" t="str">
        <f>IF(INDEX(中女申込!$B$9:$U$108,$B81,1)="","",INDEX(中女申込!$B$9:$U$108,$B81,1))</f>
        <v/>
      </c>
      <c r="D81" s="108" t="str">
        <f>IF(INDEX(中女申込!$B$9:$U$108,$B81,2)="","",INDEX(中女申込!$B$9:$U$108,$B81,2))</f>
        <v/>
      </c>
      <c r="E81" s="109" t="str">
        <f>IF(INDEX(中女申込!$B$9:$U$108,$B81,3)="","",INDEX(中女申込!$B$9:$U$108,$B81,3))</f>
        <v/>
      </c>
      <c r="F81" s="110" t="str">
        <f>IF(INDEX(中女申込!$B$9:$U$108,$B81,4)="","",INDEX(中女申込!$B$9:$U$108,$B81,4))</f>
        <v/>
      </c>
      <c r="G81" s="111" t="str">
        <f>IF(INDEX(中女申込!$B$9:$U$108,$B81,16)="","",INDEX(中女申込!$B$9:$U$108,$B81,16))</f>
        <v/>
      </c>
      <c r="H81" s="216" t="str">
        <f>IF(INDEX(中女申込!$B$9:$U$108,$B81,6)="","",INDEX(中女申込!$B$9:$U$108,$B81,6))</f>
        <v/>
      </c>
      <c r="I81" s="217"/>
      <c r="J81" s="217"/>
      <c r="K81" s="217"/>
      <c r="L81" s="217"/>
      <c r="M81" s="218"/>
      <c r="N81" s="94"/>
    </row>
    <row r="82" spans="2:14" ht="15" customHeight="1" x14ac:dyDescent="0.15">
      <c r="B82" s="106">
        <f t="shared" si="1"/>
        <v>52</v>
      </c>
      <c r="C82" s="112" t="str">
        <f>IF(INDEX(中女申込!$B$9:$U$108,$B82,1)="","",INDEX(中女申込!$B$9:$U$108,$B82,1))</f>
        <v/>
      </c>
      <c r="D82" s="113" t="str">
        <f>IF(INDEX(中女申込!$B$9:$U$108,$B82,2)="","",INDEX(中女申込!$B$9:$U$108,$B82,2))</f>
        <v/>
      </c>
      <c r="E82" s="114" t="str">
        <f>IF(INDEX(中女申込!$B$9:$U$108,$B82,3)="","",INDEX(中女申込!$B$9:$U$108,$B82,3))</f>
        <v/>
      </c>
      <c r="F82" s="115" t="str">
        <f>IF(INDEX(中女申込!$B$9:$U$108,$B82,4)="","",INDEX(中女申込!$B$9:$U$108,$B82,4))</f>
        <v/>
      </c>
      <c r="G82" s="116" t="str">
        <f>IF(INDEX(中女申込!$B$9:$U$108,$B82,16)="","",INDEX(中女申込!$B$9:$U$108,$B82,16))</f>
        <v/>
      </c>
      <c r="H82" s="278" t="str">
        <f>IF(INDEX(中女申込!$B$9:$U$108,$B82,6)="","",INDEX(中女申込!$B$9:$U$108,$B82,6))</f>
        <v/>
      </c>
      <c r="I82" s="279"/>
      <c r="J82" s="279"/>
      <c r="K82" s="279"/>
      <c r="L82" s="279"/>
      <c r="M82" s="280"/>
      <c r="N82" s="94"/>
    </row>
    <row r="83" spans="2:14" ht="15" customHeight="1" x14ac:dyDescent="0.15">
      <c r="B83" s="106">
        <f t="shared" si="1"/>
        <v>53</v>
      </c>
      <c r="C83" s="112" t="str">
        <f>IF(INDEX(中女申込!$B$9:$U$108,$B83,1)="","",INDEX(中女申込!$B$9:$U$108,$B83,1))</f>
        <v/>
      </c>
      <c r="D83" s="113" t="str">
        <f>IF(INDEX(中女申込!$B$9:$U$108,$B83,2)="","",INDEX(中女申込!$B$9:$U$108,$B83,2))</f>
        <v/>
      </c>
      <c r="E83" s="114" t="str">
        <f>IF(INDEX(中女申込!$B$9:$U$108,$B83,3)="","",INDEX(中女申込!$B$9:$U$108,$B83,3))</f>
        <v/>
      </c>
      <c r="F83" s="115" t="str">
        <f>IF(INDEX(中女申込!$B$9:$U$108,$B83,4)="","",INDEX(中女申込!$B$9:$U$108,$B83,4))</f>
        <v/>
      </c>
      <c r="G83" s="116" t="str">
        <f>IF(INDEX(中女申込!$B$9:$U$108,$B83,16)="","",INDEX(中女申込!$B$9:$U$108,$B83,16))</f>
        <v/>
      </c>
      <c r="H83" s="278" t="str">
        <f>IF(INDEX(中女申込!$B$9:$U$108,$B83,6)="","",INDEX(中女申込!$B$9:$U$108,$B83,6))</f>
        <v/>
      </c>
      <c r="I83" s="279"/>
      <c r="J83" s="279"/>
      <c r="K83" s="279"/>
      <c r="L83" s="279"/>
      <c r="M83" s="280"/>
      <c r="N83" s="94"/>
    </row>
    <row r="84" spans="2:14" ht="15" customHeight="1" x14ac:dyDescent="0.15">
      <c r="B84" s="106">
        <f t="shared" si="1"/>
        <v>54</v>
      </c>
      <c r="C84" s="112" t="str">
        <f>IF(INDEX(中女申込!$B$9:$U$108,$B84,1)="","",INDEX(中女申込!$B$9:$U$108,$B84,1))</f>
        <v/>
      </c>
      <c r="D84" s="113" t="str">
        <f>IF(INDEX(中女申込!$B$9:$U$108,$B84,2)="","",INDEX(中女申込!$B$9:$U$108,$B84,2))</f>
        <v/>
      </c>
      <c r="E84" s="114" t="str">
        <f>IF(INDEX(中女申込!$B$9:$U$108,$B84,3)="","",INDEX(中女申込!$B$9:$U$108,$B84,3))</f>
        <v/>
      </c>
      <c r="F84" s="115" t="str">
        <f>IF(INDEX(中女申込!$B$9:$U$108,$B84,4)="","",INDEX(中女申込!$B$9:$U$108,$B84,4))</f>
        <v/>
      </c>
      <c r="G84" s="116" t="str">
        <f>IF(INDEX(中女申込!$B$9:$U$108,$B84,16)="","",INDEX(中女申込!$B$9:$U$108,$B84,16))</f>
        <v/>
      </c>
      <c r="H84" s="278" t="str">
        <f>IF(INDEX(中女申込!$B$9:$U$108,$B84,6)="","",INDEX(中女申込!$B$9:$U$108,$B84,6))</f>
        <v/>
      </c>
      <c r="I84" s="279"/>
      <c r="J84" s="279"/>
      <c r="K84" s="279"/>
      <c r="L84" s="279"/>
      <c r="M84" s="280"/>
      <c r="N84" s="94"/>
    </row>
    <row r="85" spans="2:14" ht="15" customHeight="1" x14ac:dyDescent="0.15">
      <c r="B85" s="106">
        <f t="shared" si="1"/>
        <v>55</v>
      </c>
      <c r="C85" s="112" t="str">
        <f>IF(INDEX(中女申込!$B$9:$U$108,$B85,1)="","",INDEX(中女申込!$B$9:$U$108,$B85,1))</f>
        <v/>
      </c>
      <c r="D85" s="113" t="str">
        <f>IF(INDEX(中女申込!$B$9:$U$108,$B85,2)="","",INDEX(中女申込!$B$9:$U$108,$B85,2))</f>
        <v/>
      </c>
      <c r="E85" s="114" t="str">
        <f>IF(INDEX(中女申込!$B$9:$U$108,$B85,3)="","",INDEX(中女申込!$B$9:$U$108,$B85,3))</f>
        <v/>
      </c>
      <c r="F85" s="115" t="str">
        <f>IF(INDEX(中女申込!$B$9:$U$108,$B85,4)="","",INDEX(中女申込!$B$9:$U$108,$B85,4))</f>
        <v/>
      </c>
      <c r="G85" s="116" t="str">
        <f>IF(INDEX(中女申込!$B$9:$U$108,$B85,16)="","",INDEX(中女申込!$B$9:$U$108,$B85,16))</f>
        <v/>
      </c>
      <c r="H85" s="278" t="str">
        <f>IF(INDEX(中女申込!$B$9:$U$108,$B85,6)="","",INDEX(中女申込!$B$9:$U$108,$B85,6))</f>
        <v/>
      </c>
      <c r="I85" s="279"/>
      <c r="J85" s="279"/>
      <c r="K85" s="279"/>
      <c r="L85" s="279"/>
      <c r="M85" s="280"/>
      <c r="N85" s="94"/>
    </row>
    <row r="86" spans="2:14" ht="15" customHeight="1" x14ac:dyDescent="0.15">
      <c r="B86" s="106">
        <f t="shared" si="1"/>
        <v>56</v>
      </c>
      <c r="C86" s="112" t="str">
        <f>IF(INDEX(中女申込!$B$9:$U$108,$B86,1)="","",INDEX(中女申込!$B$9:$U$108,$B86,1))</f>
        <v/>
      </c>
      <c r="D86" s="113" t="str">
        <f>IF(INDEX(中女申込!$B$9:$U$108,$B86,2)="","",INDEX(中女申込!$B$9:$U$108,$B86,2))</f>
        <v/>
      </c>
      <c r="E86" s="114" t="str">
        <f>IF(INDEX(中女申込!$B$9:$U$108,$B86,3)="","",INDEX(中女申込!$B$9:$U$108,$B86,3))</f>
        <v/>
      </c>
      <c r="F86" s="115" t="str">
        <f>IF(INDEX(中女申込!$B$9:$U$108,$B86,4)="","",INDEX(中女申込!$B$9:$U$108,$B86,4))</f>
        <v/>
      </c>
      <c r="G86" s="116" t="str">
        <f>IF(INDEX(中女申込!$B$9:$U$108,$B86,16)="","",INDEX(中女申込!$B$9:$U$108,$B86,16))</f>
        <v/>
      </c>
      <c r="H86" s="278" t="str">
        <f>IF(INDEX(中女申込!$B$9:$U$108,$B86,6)="","",INDEX(中女申込!$B$9:$U$108,$B86,6))</f>
        <v/>
      </c>
      <c r="I86" s="279"/>
      <c r="J86" s="279"/>
      <c r="K86" s="279"/>
      <c r="L86" s="279"/>
      <c r="M86" s="280"/>
      <c r="N86" s="94"/>
    </row>
    <row r="87" spans="2:14" ht="15" customHeight="1" x14ac:dyDescent="0.15">
      <c r="B87" s="106">
        <f t="shared" si="1"/>
        <v>57</v>
      </c>
      <c r="C87" s="112" t="str">
        <f>IF(INDEX(中女申込!$B$9:$U$108,$B87,1)="","",INDEX(中女申込!$B$9:$U$108,$B87,1))</f>
        <v/>
      </c>
      <c r="D87" s="113" t="str">
        <f>IF(INDEX(中女申込!$B$9:$U$108,$B87,2)="","",INDEX(中女申込!$B$9:$U$108,$B87,2))</f>
        <v/>
      </c>
      <c r="E87" s="114" t="str">
        <f>IF(INDEX(中女申込!$B$9:$U$108,$B87,3)="","",INDEX(中女申込!$B$9:$U$108,$B87,3))</f>
        <v/>
      </c>
      <c r="F87" s="115" t="str">
        <f>IF(INDEX(中女申込!$B$9:$U$108,$B87,4)="","",INDEX(中女申込!$B$9:$U$108,$B87,4))</f>
        <v/>
      </c>
      <c r="G87" s="116" t="str">
        <f>IF(INDEX(中女申込!$B$9:$U$108,$B87,16)="","",INDEX(中女申込!$B$9:$U$108,$B87,16))</f>
        <v/>
      </c>
      <c r="H87" s="278" t="str">
        <f>IF(INDEX(中女申込!$B$9:$U$108,$B87,6)="","",INDEX(中女申込!$B$9:$U$108,$B87,6))</f>
        <v/>
      </c>
      <c r="I87" s="279"/>
      <c r="J87" s="279"/>
      <c r="K87" s="279"/>
      <c r="L87" s="279"/>
      <c r="M87" s="280"/>
      <c r="N87" s="94"/>
    </row>
    <row r="88" spans="2:14" ht="15" customHeight="1" x14ac:dyDescent="0.15">
      <c r="B88" s="106">
        <f t="shared" si="1"/>
        <v>58</v>
      </c>
      <c r="C88" s="112" t="str">
        <f>IF(INDEX(中女申込!$B$9:$U$108,$B88,1)="","",INDEX(中女申込!$B$9:$U$108,$B88,1))</f>
        <v/>
      </c>
      <c r="D88" s="113" t="str">
        <f>IF(INDEX(中女申込!$B$9:$U$108,$B88,2)="","",INDEX(中女申込!$B$9:$U$108,$B88,2))</f>
        <v/>
      </c>
      <c r="E88" s="114" t="str">
        <f>IF(INDEX(中女申込!$B$9:$U$108,$B88,3)="","",INDEX(中女申込!$B$9:$U$108,$B88,3))</f>
        <v/>
      </c>
      <c r="F88" s="115" t="str">
        <f>IF(INDEX(中女申込!$B$9:$U$108,$B88,4)="","",INDEX(中女申込!$B$9:$U$108,$B88,4))</f>
        <v/>
      </c>
      <c r="G88" s="116" t="str">
        <f>IF(INDEX(中女申込!$B$9:$U$108,$B88,16)="","",INDEX(中女申込!$B$9:$U$108,$B88,16))</f>
        <v/>
      </c>
      <c r="H88" s="278" t="str">
        <f>IF(INDEX(中女申込!$B$9:$U$108,$B88,6)="","",INDEX(中女申込!$B$9:$U$108,$B88,6))</f>
        <v/>
      </c>
      <c r="I88" s="279"/>
      <c r="J88" s="279"/>
      <c r="K88" s="279"/>
      <c r="L88" s="279"/>
      <c r="M88" s="280"/>
      <c r="N88" s="94"/>
    </row>
    <row r="89" spans="2:14" ht="15" customHeight="1" x14ac:dyDescent="0.15">
      <c r="B89" s="106">
        <f t="shared" si="1"/>
        <v>59</v>
      </c>
      <c r="C89" s="112" t="str">
        <f>IF(INDEX(中女申込!$B$9:$U$108,$B89,1)="","",INDEX(中女申込!$B$9:$U$108,$B89,1))</f>
        <v/>
      </c>
      <c r="D89" s="113" t="str">
        <f>IF(INDEX(中女申込!$B$9:$U$108,$B89,2)="","",INDEX(中女申込!$B$9:$U$108,$B89,2))</f>
        <v/>
      </c>
      <c r="E89" s="114" t="str">
        <f>IF(INDEX(中女申込!$B$9:$U$108,$B89,3)="","",INDEX(中女申込!$B$9:$U$108,$B89,3))</f>
        <v/>
      </c>
      <c r="F89" s="115" t="str">
        <f>IF(INDEX(中女申込!$B$9:$U$108,$B89,4)="","",INDEX(中女申込!$B$9:$U$108,$B89,4))</f>
        <v/>
      </c>
      <c r="G89" s="116" t="str">
        <f>IF(INDEX(中女申込!$B$9:$U$108,$B89,16)="","",INDEX(中女申込!$B$9:$U$108,$B89,16))</f>
        <v/>
      </c>
      <c r="H89" s="278" t="str">
        <f>IF(INDEX(中女申込!$B$9:$U$108,$B89,6)="","",INDEX(中女申込!$B$9:$U$108,$B89,6))</f>
        <v/>
      </c>
      <c r="I89" s="279"/>
      <c r="J89" s="279"/>
      <c r="K89" s="279"/>
      <c r="L89" s="279"/>
      <c r="M89" s="280"/>
      <c r="N89" s="94"/>
    </row>
    <row r="90" spans="2:14" ht="15" customHeight="1" x14ac:dyDescent="0.15">
      <c r="B90" s="106">
        <f t="shared" si="1"/>
        <v>60</v>
      </c>
      <c r="C90" s="117" t="str">
        <f>IF(INDEX(中女申込!$B$9:$U$108,$B90,1)="","",INDEX(中女申込!$B$9:$U$108,$B90,1))</f>
        <v/>
      </c>
      <c r="D90" s="118" t="str">
        <f>IF(INDEX(中女申込!$B$9:$U$108,$B90,2)="","",INDEX(中女申込!$B$9:$U$108,$B90,2))</f>
        <v/>
      </c>
      <c r="E90" s="119" t="str">
        <f>IF(INDEX(中女申込!$B$9:$U$108,$B90,3)="","",INDEX(中女申込!$B$9:$U$108,$B90,3))</f>
        <v/>
      </c>
      <c r="F90" s="120" t="str">
        <f>IF(INDEX(中女申込!$B$9:$U$108,$B90,4)="","",INDEX(中女申込!$B$9:$U$108,$B90,4))</f>
        <v/>
      </c>
      <c r="G90" s="121" t="str">
        <f>IF(INDEX(中女申込!$B$9:$U$108,$B90,16)="","",INDEX(中女申込!$B$9:$U$108,$B90,16))</f>
        <v/>
      </c>
      <c r="H90" s="219" t="str">
        <f>IF(INDEX(中女申込!$B$9:$U$108,$B90,6)="","",INDEX(中女申込!$B$9:$U$108,$B90,6))</f>
        <v/>
      </c>
      <c r="I90" s="220"/>
      <c r="J90" s="220"/>
      <c r="K90" s="220"/>
      <c r="L90" s="220"/>
      <c r="M90" s="221"/>
      <c r="N90" s="94"/>
    </row>
    <row r="91" spans="2:14" ht="15" customHeight="1" x14ac:dyDescent="0.15">
      <c r="B91" s="106">
        <f t="shared" si="1"/>
        <v>61</v>
      </c>
      <c r="C91" s="107" t="str">
        <f>IF(INDEX(中女申込!$B$9:$U$108,$B91,1)="","",INDEX(中女申込!$B$9:$U$108,$B91,1))</f>
        <v/>
      </c>
      <c r="D91" s="108" t="str">
        <f>IF(INDEX(中女申込!$B$9:$U$108,$B91,2)="","",INDEX(中女申込!$B$9:$U$108,$B91,2))</f>
        <v/>
      </c>
      <c r="E91" s="109" t="str">
        <f>IF(INDEX(中女申込!$B$9:$U$108,$B91,3)="","",INDEX(中女申込!$B$9:$U$108,$B91,3))</f>
        <v/>
      </c>
      <c r="F91" s="110" t="str">
        <f>IF(INDEX(中女申込!$B$9:$U$108,$B91,4)="","",INDEX(中女申込!$B$9:$U$108,$B91,4))</f>
        <v/>
      </c>
      <c r="G91" s="111" t="str">
        <f>IF(INDEX(中女申込!$B$9:$U$108,$B91,16)="","",INDEX(中女申込!$B$9:$U$108,$B91,16))</f>
        <v/>
      </c>
      <c r="H91" s="216" t="str">
        <f>IF(INDEX(中女申込!$B$9:$U$108,$B91,6)="","",INDEX(中女申込!$B$9:$U$108,$B91,6))</f>
        <v/>
      </c>
      <c r="I91" s="217"/>
      <c r="J91" s="217"/>
      <c r="K91" s="217"/>
      <c r="L91" s="217"/>
      <c r="M91" s="218"/>
      <c r="N91" s="94"/>
    </row>
    <row r="92" spans="2:14" ht="15" customHeight="1" x14ac:dyDescent="0.15">
      <c r="B92" s="106">
        <f t="shared" si="1"/>
        <v>62</v>
      </c>
      <c r="C92" s="112" t="str">
        <f>IF(INDEX(中女申込!$B$9:$U$108,$B92,1)="","",INDEX(中女申込!$B$9:$U$108,$B92,1))</f>
        <v/>
      </c>
      <c r="D92" s="113" t="str">
        <f>IF(INDEX(中女申込!$B$9:$U$108,$B92,2)="","",INDEX(中女申込!$B$9:$U$108,$B92,2))</f>
        <v/>
      </c>
      <c r="E92" s="114" t="str">
        <f>IF(INDEX(中女申込!$B$9:$U$108,$B92,3)="","",INDEX(中女申込!$B$9:$U$108,$B92,3))</f>
        <v/>
      </c>
      <c r="F92" s="115" t="str">
        <f>IF(INDEX(中女申込!$B$9:$U$108,$B92,4)="","",INDEX(中女申込!$B$9:$U$108,$B92,4))</f>
        <v/>
      </c>
      <c r="G92" s="116" t="str">
        <f>IF(INDEX(中女申込!$B$9:$U$108,$B92,16)="","",INDEX(中女申込!$B$9:$U$108,$B92,16))</f>
        <v/>
      </c>
      <c r="H92" s="278" t="str">
        <f>IF(INDEX(中女申込!$B$9:$U$108,$B92,6)="","",INDEX(中女申込!$B$9:$U$108,$B92,6))</f>
        <v/>
      </c>
      <c r="I92" s="279"/>
      <c r="J92" s="279"/>
      <c r="K92" s="279"/>
      <c r="L92" s="279"/>
      <c r="M92" s="280"/>
      <c r="N92" s="94"/>
    </row>
    <row r="93" spans="2:14" ht="15" customHeight="1" x14ac:dyDescent="0.15">
      <c r="B93" s="106">
        <f t="shared" si="1"/>
        <v>63</v>
      </c>
      <c r="C93" s="112" t="str">
        <f>IF(INDEX(中女申込!$B$9:$U$108,$B93,1)="","",INDEX(中女申込!$B$9:$U$108,$B93,1))</f>
        <v/>
      </c>
      <c r="D93" s="113" t="str">
        <f>IF(INDEX(中女申込!$B$9:$U$108,$B93,2)="","",INDEX(中女申込!$B$9:$U$108,$B93,2))</f>
        <v/>
      </c>
      <c r="E93" s="114" t="str">
        <f>IF(INDEX(中女申込!$B$9:$U$108,$B93,3)="","",INDEX(中女申込!$B$9:$U$108,$B93,3))</f>
        <v/>
      </c>
      <c r="F93" s="115" t="str">
        <f>IF(INDEX(中女申込!$B$9:$U$108,$B93,4)="","",INDEX(中女申込!$B$9:$U$108,$B93,4))</f>
        <v/>
      </c>
      <c r="G93" s="116" t="str">
        <f>IF(INDEX(中女申込!$B$9:$U$108,$B93,16)="","",INDEX(中女申込!$B$9:$U$108,$B93,16))</f>
        <v/>
      </c>
      <c r="H93" s="278" t="str">
        <f>IF(INDEX(中女申込!$B$9:$U$108,$B93,6)="","",INDEX(中女申込!$B$9:$U$108,$B93,6))</f>
        <v/>
      </c>
      <c r="I93" s="279"/>
      <c r="J93" s="279"/>
      <c r="K93" s="279"/>
      <c r="L93" s="279"/>
      <c r="M93" s="280"/>
      <c r="N93" s="94"/>
    </row>
    <row r="94" spans="2:14" ht="15" customHeight="1" x14ac:dyDescent="0.15">
      <c r="B94" s="106">
        <f t="shared" si="1"/>
        <v>64</v>
      </c>
      <c r="C94" s="112" t="str">
        <f>IF(INDEX(中女申込!$B$9:$U$108,$B94,1)="","",INDEX(中女申込!$B$9:$U$108,$B94,1))</f>
        <v/>
      </c>
      <c r="D94" s="113" t="str">
        <f>IF(INDEX(中女申込!$B$9:$U$108,$B94,2)="","",INDEX(中女申込!$B$9:$U$108,$B94,2))</f>
        <v/>
      </c>
      <c r="E94" s="114" t="str">
        <f>IF(INDEX(中女申込!$B$9:$U$108,$B94,3)="","",INDEX(中女申込!$B$9:$U$108,$B94,3))</f>
        <v/>
      </c>
      <c r="F94" s="115" t="str">
        <f>IF(INDEX(中女申込!$B$9:$U$108,$B94,4)="","",INDEX(中女申込!$B$9:$U$108,$B94,4))</f>
        <v/>
      </c>
      <c r="G94" s="116" t="str">
        <f>IF(INDEX(中女申込!$B$9:$U$108,$B94,16)="","",INDEX(中女申込!$B$9:$U$108,$B94,16))</f>
        <v/>
      </c>
      <c r="H94" s="278" t="str">
        <f>IF(INDEX(中女申込!$B$9:$U$108,$B94,6)="","",INDEX(中女申込!$B$9:$U$108,$B94,6))</f>
        <v/>
      </c>
      <c r="I94" s="279"/>
      <c r="J94" s="279"/>
      <c r="K94" s="279"/>
      <c r="L94" s="279"/>
      <c r="M94" s="280"/>
      <c r="N94" s="94"/>
    </row>
    <row r="95" spans="2:14" ht="15" customHeight="1" x14ac:dyDescent="0.15">
      <c r="B95" s="106">
        <f t="shared" si="1"/>
        <v>65</v>
      </c>
      <c r="C95" s="112" t="str">
        <f>IF(INDEX(中女申込!$B$9:$U$108,$B95,1)="","",INDEX(中女申込!$B$9:$U$108,$B95,1))</f>
        <v/>
      </c>
      <c r="D95" s="113" t="str">
        <f>IF(INDEX(中女申込!$B$9:$U$108,$B95,2)="","",INDEX(中女申込!$B$9:$U$108,$B95,2))</f>
        <v/>
      </c>
      <c r="E95" s="114" t="str">
        <f>IF(INDEX(中女申込!$B$9:$U$108,$B95,3)="","",INDEX(中女申込!$B$9:$U$108,$B95,3))</f>
        <v/>
      </c>
      <c r="F95" s="115" t="str">
        <f>IF(INDEX(中女申込!$B$9:$U$108,$B95,4)="","",INDEX(中女申込!$B$9:$U$108,$B95,4))</f>
        <v/>
      </c>
      <c r="G95" s="116" t="str">
        <f>IF(INDEX(中女申込!$B$9:$U$108,$B95,16)="","",INDEX(中女申込!$B$9:$U$108,$B95,16))</f>
        <v/>
      </c>
      <c r="H95" s="278" t="str">
        <f>IF(INDEX(中女申込!$B$9:$U$108,$B95,6)="","",INDEX(中女申込!$B$9:$U$108,$B95,6))</f>
        <v/>
      </c>
      <c r="I95" s="279"/>
      <c r="J95" s="279"/>
      <c r="K95" s="279"/>
      <c r="L95" s="279"/>
      <c r="M95" s="280"/>
      <c r="N95" s="94"/>
    </row>
    <row r="96" spans="2:14" ht="15" customHeight="1" x14ac:dyDescent="0.15">
      <c r="B96" s="106">
        <f t="shared" si="1"/>
        <v>66</v>
      </c>
      <c r="C96" s="112" t="str">
        <f>IF(INDEX(中女申込!$B$9:$U$108,$B96,1)="","",INDEX(中女申込!$B$9:$U$108,$B96,1))</f>
        <v/>
      </c>
      <c r="D96" s="113" t="str">
        <f>IF(INDEX(中女申込!$B$9:$U$108,$B96,2)="","",INDEX(中女申込!$B$9:$U$108,$B96,2))</f>
        <v/>
      </c>
      <c r="E96" s="114" t="str">
        <f>IF(INDEX(中女申込!$B$9:$U$108,$B96,3)="","",INDEX(中女申込!$B$9:$U$108,$B96,3))</f>
        <v/>
      </c>
      <c r="F96" s="115" t="str">
        <f>IF(INDEX(中女申込!$B$9:$U$108,$B96,4)="","",INDEX(中女申込!$B$9:$U$108,$B96,4))</f>
        <v/>
      </c>
      <c r="G96" s="116" t="str">
        <f>IF(INDEX(中女申込!$B$9:$U$108,$B96,16)="","",INDEX(中女申込!$B$9:$U$108,$B96,16))</f>
        <v/>
      </c>
      <c r="H96" s="278" t="str">
        <f>IF(INDEX(中女申込!$B$9:$U$108,$B96,6)="","",INDEX(中女申込!$B$9:$U$108,$B96,6))</f>
        <v/>
      </c>
      <c r="I96" s="279"/>
      <c r="J96" s="279"/>
      <c r="K96" s="279"/>
      <c r="L96" s="279"/>
      <c r="M96" s="280"/>
      <c r="N96" s="94"/>
    </row>
    <row r="97" spans="2:14" ht="15" customHeight="1" x14ac:dyDescent="0.15">
      <c r="B97" s="106">
        <f t="shared" si="1"/>
        <v>67</v>
      </c>
      <c r="C97" s="112" t="str">
        <f>IF(INDEX(中女申込!$B$9:$U$108,$B97,1)="","",INDEX(中女申込!$B$9:$U$108,$B97,1))</f>
        <v/>
      </c>
      <c r="D97" s="113" t="str">
        <f>IF(INDEX(中女申込!$B$9:$U$108,$B97,2)="","",INDEX(中女申込!$B$9:$U$108,$B97,2))</f>
        <v/>
      </c>
      <c r="E97" s="114" t="str">
        <f>IF(INDEX(中女申込!$B$9:$U$108,$B97,3)="","",INDEX(中女申込!$B$9:$U$108,$B97,3))</f>
        <v/>
      </c>
      <c r="F97" s="115" t="str">
        <f>IF(INDEX(中女申込!$B$9:$U$108,$B97,4)="","",INDEX(中女申込!$B$9:$U$108,$B97,4))</f>
        <v/>
      </c>
      <c r="G97" s="116" t="str">
        <f>IF(INDEX(中女申込!$B$9:$U$108,$B97,16)="","",INDEX(中女申込!$B$9:$U$108,$B97,16))</f>
        <v/>
      </c>
      <c r="H97" s="278" t="str">
        <f>IF(INDEX(中女申込!$B$9:$U$108,$B97,6)="","",INDEX(中女申込!$B$9:$U$108,$B97,6))</f>
        <v/>
      </c>
      <c r="I97" s="279"/>
      <c r="J97" s="279"/>
      <c r="K97" s="279"/>
      <c r="L97" s="279"/>
      <c r="M97" s="280"/>
      <c r="N97" s="94"/>
    </row>
    <row r="98" spans="2:14" ht="15" customHeight="1" x14ac:dyDescent="0.15">
      <c r="B98" s="106">
        <f t="shared" si="1"/>
        <v>68</v>
      </c>
      <c r="C98" s="112" t="str">
        <f>IF(INDEX(中女申込!$B$9:$U$108,$B98,1)="","",INDEX(中女申込!$B$9:$U$108,$B98,1))</f>
        <v/>
      </c>
      <c r="D98" s="113" t="str">
        <f>IF(INDEX(中女申込!$B$9:$U$108,$B98,2)="","",INDEX(中女申込!$B$9:$U$108,$B98,2))</f>
        <v/>
      </c>
      <c r="E98" s="114" t="str">
        <f>IF(INDEX(中女申込!$B$9:$U$108,$B98,3)="","",INDEX(中女申込!$B$9:$U$108,$B98,3))</f>
        <v/>
      </c>
      <c r="F98" s="115" t="str">
        <f>IF(INDEX(中女申込!$B$9:$U$108,$B98,4)="","",INDEX(中女申込!$B$9:$U$108,$B98,4))</f>
        <v/>
      </c>
      <c r="G98" s="116" t="str">
        <f>IF(INDEX(中女申込!$B$9:$U$108,$B98,16)="","",INDEX(中女申込!$B$9:$U$108,$B98,16))</f>
        <v/>
      </c>
      <c r="H98" s="278" t="str">
        <f>IF(INDEX(中女申込!$B$9:$U$108,$B98,6)="","",INDEX(中女申込!$B$9:$U$108,$B98,6))</f>
        <v/>
      </c>
      <c r="I98" s="279"/>
      <c r="J98" s="279"/>
      <c r="K98" s="279"/>
      <c r="L98" s="279"/>
      <c r="M98" s="280"/>
      <c r="N98" s="94"/>
    </row>
    <row r="99" spans="2:14" ht="15" customHeight="1" x14ac:dyDescent="0.15">
      <c r="B99" s="106">
        <f t="shared" si="1"/>
        <v>69</v>
      </c>
      <c r="C99" s="112" t="str">
        <f>IF(INDEX(中女申込!$B$9:$U$108,$B99,1)="","",INDEX(中女申込!$B$9:$U$108,$B99,1))</f>
        <v/>
      </c>
      <c r="D99" s="113" t="str">
        <f>IF(INDEX(中女申込!$B$9:$U$108,$B99,2)="","",INDEX(中女申込!$B$9:$U$108,$B99,2))</f>
        <v/>
      </c>
      <c r="E99" s="114" t="str">
        <f>IF(INDEX(中女申込!$B$9:$U$108,$B99,3)="","",INDEX(中女申込!$B$9:$U$108,$B99,3))</f>
        <v/>
      </c>
      <c r="F99" s="115" t="str">
        <f>IF(INDEX(中女申込!$B$9:$U$108,$B99,4)="","",INDEX(中女申込!$B$9:$U$108,$B99,4))</f>
        <v/>
      </c>
      <c r="G99" s="116" t="str">
        <f>IF(INDEX(中女申込!$B$9:$U$108,$B99,16)="","",INDEX(中女申込!$B$9:$U$108,$B99,16))</f>
        <v/>
      </c>
      <c r="H99" s="278" t="str">
        <f>IF(INDEX(中女申込!$B$9:$U$108,$B99,6)="","",INDEX(中女申込!$B$9:$U$108,$B99,6))</f>
        <v/>
      </c>
      <c r="I99" s="279"/>
      <c r="J99" s="279"/>
      <c r="K99" s="279"/>
      <c r="L99" s="279"/>
      <c r="M99" s="280"/>
      <c r="N99" s="94"/>
    </row>
    <row r="100" spans="2:14" ht="15" customHeight="1" x14ac:dyDescent="0.15">
      <c r="B100" s="106">
        <f t="shared" si="1"/>
        <v>70</v>
      </c>
      <c r="C100" s="117" t="str">
        <f>IF(INDEX(中女申込!$B$9:$U$108,$B100,1)="","",INDEX(中女申込!$B$9:$U$108,$B100,1))</f>
        <v/>
      </c>
      <c r="D100" s="118" t="str">
        <f>IF(INDEX(中女申込!$B$9:$U$108,$B100,2)="","",INDEX(中女申込!$B$9:$U$108,$B100,2))</f>
        <v/>
      </c>
      <c r="E100" s="119" t="str">
        <f>IF(INDEX(中女申込!$B$9:$U$108,$B100,3)="","",INDEX(中女申込!$B$9:$U$108,$B100,3))</f>
        <v/>
      </c>
      <c r="F100" s="120" t="str">
        <f>IF(INDEX(中女申込!$B$9:$U$108,$B100,4)="","",INDEX(中女申込!$B$9:$U$108,$B100,4))</f>
        <v/>
      </c>
      <c r="G100" s="121" t="str">
        <f>IF(INDEX(中女申込!$B$9:$U$108,$B100,16)="","",INDEX(中女申込!$B$9:$U$108,$B100,16))</f>
        <v/>
      </c>
      <c r="H100" s="219" t="str">
        <f>IF(INDEX(中女申込!$B$9:$U$108,$B100,6)="","",INDEX(中女申込!$B$9:$U$108,$B100,6))</f>
        <v/>
      </c>
      <c r="I100" s="220"/>
      <c r="J100" s="220"/>
      <c r="K100" s="220"/>
      <c r="L100" s="220"/>
      <c r="M100" s="221"/>
      <c r="N100" s="94"/>
    </row>
    <row r="101" spans="2:14" ht="15" customHeight="1" x14ac:dyDescent="0.15">
      <c r="B101" s="106">
        <f t="shared" si="1"/>
        <v>71</v>
      </c>
      <c r="C101" s="107" t="str">
        <f>IF(INDEX(中女申込!$B$9:$U$108,$B101,1)="","",INDEX(中女申込!$B$9:$U$108,$B101,1))</f>
        <v/>
      </c>
      <c r="D101" s="108" t="str">
        <f>IF(INDEX(中女申込!$B$9:$U$108,$B101,2)="","",INDEX(中女申込!$B$9:$U$108,$B101,2))</f>
        <v/>
      </c>
      <c r="E101" s="109" t="str">
        <f>IF(INDEX(中女申込!$B$9:$U$108,$B101,3)="","",INDEX(中女申込!$B$9:$U$108,$B101,3))</f>
        <v/>
      </c>
      <c r="F101" s="110" t="str">
        <f>IF(INDEX(中女申込!$B$9:$U$108,$B101,4)="","",INDEX(中女申込!$B$9:$U$108,$B101,4))</f>
        <v/>
      </c>
      <c r="G101" s="111" t="str">
        <f>IF(INDEX(中女申込!$B$9:$U$108,$B101,16)="","",INDEX(中女申込!$B$9:$U$108,$B101,16))</f>
        <v/>
      </c>
      <c r="H101" s="216" t="str">
        <f>IF(INDEX(中女申込!$B$9:$U$108,$B101,6)="","",INDEX(中女申込!$B$9:$U$108,$B101,6))</f>
        <v/>
      </c>
      <c r="I101" s="217"/>
      <c r="J101" s="217"/>
      <c r="K101" s="217"/>
      <c r="L101" s="217"/>
      <c r="M101" s="218"/>
      <c r="N101" s="94"/>
    </row>
    <row r="102" spans="2:14" ht="15" customHeight="1" x14ac:dyDescent="0.15">
      <c r="B102" s="106">
        <f t="shared" si="1"/>
        <v>72</v>
      </c>
      <c r="C102" s="112" t="str">
        <f>IF(INDEX(中女申込!$B$9:$U$108,$B102,1)="","",INDEX(中女申込!$B$9:$U$108,$B102,1))</f>
        <v/>
      </c>
      <c r="D102" s="113" t="str">
        <f>IF(INDEX(中女申込!$B$9:$U$108,$B102,2)="","",INDEX(中女申込!$B$9:$U$108,$B102,2))</f>
        <v/>
      </c>
      <c r="E102" s="114" t="str">
        <f>IF(INDEX(中女申込!$B$9:$U$108,$B102,3)="","",INDEX(中女申込!$B$9:$U$108,$B102,3))</f>
        <v/>
      </c>
      <c r="F102" s="115" t="str">
        <f>IF(INDEX(中女申込!$B$9:$U$108,$B102,4)="","",INDEX(中女申込!$B$9:$U$108,$B102,4))</f>
        <v/>
      </c>
      <c r="G102" s="116" t="str">
        <f>IF(INDEX(中女申込!$B$9:$U$108,$B102,16)="","",INDEX(中女申込!$B$9:$U$108,$B102,16))</f>
        <v/>
      </c>
      <c r="H102" s="278" t="str">
        <f>IF(INDEX(中女申込!$B$9:$U$108,$B102,6)="","",INDEX(中女申込!$B$9:$U$108,$B102,6))</f>
        <v/>
      </c>
      <c r="I102" s="279"/>
      <c r="J102" s="279"/>
      <c r="K102" s="279"/>
      <c r="L102" s="279"/>
      <c r="M102" s="280"/>
      <c r="N102" s="94"/>
    </row>
    <row r="103" spans="2:14" ht="15" customHeight="1" x14ac:dyDescent="0.15">
      <c r="B103" s="106">
        <f t="shared" si="1"/>
        <v>73</v>
      </c>
      <c r="C103" s="112" t="str">
        <f>IF(INDEX(中女申込!$B$9:$U$108,$B103,1)="","",INDEX(中女申込!$B$9:$U$108,$B103,1))</f>
        <v/>
      </c>
      <c r="D103" s="113" t="str">
        <f>IF(INDEX(中女申込!$B$9:$U$108,$B103,2)="","",INDEX(中女申込!$B$9:$U$108,$B103,2))</f>
        <v/>
      </c>
      <c r="E103" s="114" t="str">
        <f>IF(INDEX(中女申込!$B$9:$U$108,$B103,3)="","",INDEX(中女申込!$B$9:$U$108,$B103,3))</f>
        <v/>
      </c>
      <c r="F103" s="115" t="str">
        <f>IF(INDEX(中女申込!$B$9:$U$108,$B103,4)="","",INDEX(中女申込!$B$9:$U$108,$B103,4))</f>
        <v/>
      </c>
      <c r="G103" s="116" t="str">
        <f>IF(INDEX(中女申込!$B$9:$U$108,$B103,16)="","",INDEX(中女申込!$B$9:$U$108,$B103,16))</f>
        <v/>
      </c>
      <c r="H103" s="278" t="str">
        <f>IF(INDEX(中女申込!$B$9:$U$108,$B103,6)="","",INDEX(中女申込!$B$9:$U$108,$B103,6))</f>
        <v/>
      </c>
      <c r="I103" s="279"/>
      <c r="J103" s="279"/>
      <c r="K103" s="279"/>
      <c r="L103" s="279"/>
      <c r="M103" s="280"/>
      <c r="N103" s="94"/>
    </row>
    <row r="104" spans="2:14" ht="15" customHeight="1" x14ac:dyDescent="0.15">
      <c r="B104" s="106">
        <f t="shared" si="1"/>
        <v>74</v>
      </c>
      <c r="C104" s="112" t="str">
        <f>IF(INDEX(中女申込!$B$9:$U$108,$B104,1)="","",INDEX(中女申込!$B$9:$U$108,$B104,1))</f>
        <v/>
      </c>
      <c r="D104" s="113" t="str">
        <f>IF(INDEX(中女申込!$B$9:$U$108,$B104,2)="","",INDEX(中女申込!$B$9:$U$108,$B104,2))</f>
        <v/>
      </c>
      <c r="E104" s="114" t="str">
        <f>IF(INDEX(中女申込!$B$9:$U$108,$B104,3)="","",INDEX(中女申込!$B$9:$U$108,$B104,3))</f>
        <v/>
      </c>
      <c r="F104" s="115" t="str">
        <f>IF(INDEX(中女申込!$B$9:$U$108,$B104,4)="","",INDEX(中女申込!$B$9:$U$108,$B104,4))</f>
        <v/>
      </c>
      <c r="G104" s="116" t="str">
        <f>IF(INDEX(中女申込!$B$9:$U$108,$B104,16)="","",INDEX(中女申込!$B$9:$U$108,$B104,16))</f>
        <v/>
      </c>
      <c r="H104" s="278" t="str">
        <f>IF(INDEX(中女申込!$B$9:$U$108,$B104,6)="","",INDEX(中女申込!$B$9:$U$108,$B104,6))</f>
        <v/>
      </c>
      <c r="I104" s="279"/>
      <c r="J104" s="279"/>
      <c r="K104" s="279"/>
      <c r="L104" s="279"/>
      <c r="M104" s="280"/>
      <c r="N104" s="94"/>
    </row>
    <row r="105" spans="2:14" ht="15" customHeight="1" x14ac:dyDescent="0.15">
      <c r="B105" s="106">
        <f t="shared" si="1"/>
        <v>75</v>
      </c>
      <c r="C105" s="112" t="str">
        <f>IF(INDEX(中女申込!$B$9:$U$108,$B105,1)="","",INDEX(中女申込!$B$9:$U$108,$B105,1))</f>
        <v/>
      </c>
      <c r="D105" s="113" t="str">
        <f>IF(INDEX(中女申込!$B$9:$U$108,$B105,2)="","",INDEX(中女申込!$B$9:$U$108,$B105,2))</f>
        <v/>
      </c>
      <c r="E105" s="114" t="str">
        <f>IF(INDEX(中女申込!$B$9:$U$108,$B105,3)="","",INDEX(中女申込!$B$9:$U$108,$B105,3))</f>
        <v/>
      </c>
      <c r="F105" s="115" t="str">
        <f>IF(INDEX(中女申込!$B$9:$U$108,$B105,4)="","",INDEX(中女申込!$B$9:$U$108,$B105,4))</f>
        <v/>
      </c>
      <c r="G105" s="116" t="str">
        <f>IF(INDEX(中女申込!$B$9:$U$108,$B105,16)="","",INDEX(中女申込!$B$9:$U$108,$B105,16))</f>
        <v/>
      </c>
      <c r="H105" s="278" t="str">
        <f>IF(INDEX(中女申込!$B$9:$U$108,$B105,6)="","",INDEX(中女申込!$B$9:$U$108,$B105,6))</f>
        <v/>
      </c>
      <c r="I105" s="279"/>
      <c r="J105" s="279"/>
      <c r="K105" s="279"/>
      <c r="L105" s="279"/>
      <c r="M105" s="280"/>
      <c r="N105" s="94"/>
    </row>
    <row r="106" spans="2:14" ht="15" customHeight="1" x14ac:dyDescent="0.15">
      <c r="B106" s="106">
        <f t="shared" si="1"/>
        <v>76</v>
      </c>
      <c r="C106" s="112" t="str">
        <f>IF(INDEX(中女申込!$B$9:$U$108,$B106,1)="","",INDEX(中女申込!$B$9:$U$108,$B106,1))</f>
        <v/>
      </c>
      <c r="D106" s="113" t="str">
        <f>IF(INDEX(中女申込!$B$9:$U$108,$B106,2)="","",INDEX(中女申込!$B$9:$U$108,$B106,2))</f>
        <v/>
      </c>
      <c r="E106" s="114" t="str">
        <f>IF(INDEX(中女申込!$B$9:$U$108,$B106,3)="","",INDEX(中女申込!$B$9:$U$108,$B106,3))</f>
        <v/>
      </c>
      <c r="F106" s="115" t="str">
        <f>IF(INDEX(中女申込!$B$9:$U$108,$B106,4)="","",INDEX(中女申込!$B$9:$U$108,$B106,4))</f>
        <v/>
      </c>
      <c r="G106" s="116" t="str">
        <f>IF(INDEX(中女申込!$B$9:$U$108,$B106,16)="","",INDEX(中女申込!$B$9:$U$108,$B106,16))</f>
        <v/>
      </c>
      <c r="H106" s="278" t="str">
        <f>IF(INDEX(中女申込!$B$9:$U$108,$B106,6)="","",INDEX(中女申込!$B$9:$U$108,$B106,6))</f>
        <v/>
      </c>
      <c r="I106" s="279"/>
      <c r="J106" s="279"/>
      <c r="K106" s="279"/>
      <c r="L106" s="279"/>
      <c r="M106" s="280"/>
      <c r="N106" s="94"/>
    </row>
    <row r="107" spans="2:14" ht="15" customHeight="1" x14ac:dyDescent="0.15">
      <c r="B107" s="106">
        <f t="shared" si="1"/>
        <v>77</v>
      </c>
      <c r="C107" s="112" t="str">
        <f>IF(INDEX(中女申込!$B$9:$U$108,$B107,1)="","",INDEX(中女申込!$B$9:$U$108,$B107,1))</f>
        <v/>
      </c>
      <c r="D107" s="113" t="str">
        <f>IF(INDEX(中女申込!$B$9:$U$108,$B107,2)="","",INDEX(中女申込!$B$9:$U$108,$B107,2))</f>
        <v/>
      </c>
      <c r="E107" s="114" t="str">
        <f>IF(INDEX(中女申込!$B$9:$U$108,$B107,3)="","",INDEX(中女申込!$B$9:$U$108,$B107,3))</f>
        <v/>
      </c>
      <c r="F107" s="115" t="str">
        <f>IF(INDEX(中女申込!$B$9:$U$108,$B107,4)="","",INDEX(中女申込!$B$9:$U$108,$B107,4))</f>
        <v/>
      </c>
      <c r="G107" s="116" t="str">
        <f>IF(INDEX(中女申込!$B$9:$U$108,$B107,16)="","",INDEX(中女申込!$B$9:$U$108,$B107,16))</f>
        <v/>
      </c>
      <c r="H107" s="278" t="str">
        <f>IF(INDEX(中女申込!$B$9:$U$108,$B107,6)="","",INDEX(中女申込!$B$9:$U$108,$B107,6))</f>
        <v/>
      </c>
      <c r="I107" s="279"/>
      <c r="J107" s="279"/>
      <c r="K107" s="279"/>
      <c r="L107" s="279"/>
      <c r="M107" s="280"/>
      <c r="N107" s="94"/>
    </row>
    <row r="108" spans="2:14" ht="15" customHeight="1" x14ac:dyDescent="0.15">
      <c r="B108" s="106">
        <f t="shared" si="1"/>
        <v>78</v>
      </c>
      <c r="C108" s="112" t="str">
        <f>IF(INDEX(中女申込!$B$9:$U$108,$B108,1)="","",INDEX(中女申込!$B$9:$U$108,$B108,1))</f>
        <v/>
      </c>
      <c r="D108" s="113" t="str">
        <f>IF(INDEX(中女申込!$B$9:$U$108,$B108,2)="","",INDEX(中女申込!$B$9:$U$108,$B108,2))</f>
        <v/>
      </c>
      <c r="E108" s="114" t="str">
        <f>IF(INDEX(中女申込!$B$9:$U$108,$B108,3)="","",INDEX(中女申込!$B$9:$U$108,$B108,3))</f>
        <v/>
      </c>
      <c r="F108" s="115" t="str">
        <f>IF(INDEX(中女申込!$B$9:$U$108,$B108,4)="","",INDEX(中女申込!$B$9:$U$108,$B108,4))</f>
        <v/>
      </c>
      <c r="G108" s="116" t="str">
        <f>IF(INDEX(中女申込!$B$9:$U$108,$B108,16)="","",INDEX(中女申込!$B$9:$U$108,$B108,16))</f>
        <v/>
      </c>
      <c r="H108" s="278" t="str">
        <f>IF(INDEX(中女申込!$B$9:$U$108,$B108,6)="","",INDEX(中女申込!$B$9:$U$108,$B108,6))</f>
        <v/>
      </c>
      <c r="I108" s="279"/>
      <c r="J108" s="279"/>
      <c r="K108" s="279"/>
      <c r="L108" s="279"/>
      <c r="M108" s="280"/>
      <c r="N108" s="94"/>
    </row>
    <row r="109" spans="2:14" ht="15" customHeight="1" x14ac:dyDescent="0.15">
      <c r="B109" s="106">
        <f t="shared" si="1"/>
        <v>79</v>
      </c>
      <c r="C109" s="112" t="str">
        <f>IF(INDEX(中女申込!$B$9:$U$108,$B109,1)="","",INDEX(中女申込!$B$9:$U$108,$B109,1))</f>
        <v/>
      </c>
      <c r="D109" s="113" t="str">
        <f>IF(INDEX(中女申込!$B$9:$U$108,$B109,2)="","",INDEX(中女申込!$B$9:$U$108,$B109,2))</f>
        <v/>
      </c>
      <c r="E109" s="114" t="str">
        <f>IF(INDEX(中女申込!$B$9:$U$108,$B109,3)="","",INDEX(中女申込!$B$9:$U$108,$B109,3))</f>
        <v/>
      </c>
      <c r="F109" s="115" t="str">
        <f>IF(INDEX(中女申込!$B$9:$U$108,$B109,4)="","",INDEX(中女申込!$B$9:$U$108,$B109,4))</f>
        <v/>
      </c>
      <c r="G109" s="116" t="str">
        <f>IF(INDEX(中女申込!$B$9:$U$108,$B109,16)="","",INDEX(中女申込!$B$9:$U$108,$B109,16))</f>
        <v/>
      </c>
      <c r="H109" s="278" t="str">
        <f>IF(INDEX(中女申込!$B$9:$U$108,$B109,6)="","",INDEX(中女申込!$B$9:$U$108,$B109,6))</f>
        <v/>
      </c>
      <c r="I109" s="279"/>
      <c r="J109" s="279"/>
      <c r="K109" s="279"/>
      <c r="L109" s="279"/>
      <c r="M109" s="280"/>
      <c r="N109" s="94"/>
    </row>
    <row r="110" spans="2:14" ht="15" customHeight="1" thickBot="1" x14ac:dyDescent="0.2">
      <c r="B110" s="106">
        <f t="shared" si="1"/>
        <v>80</v>
      </c>
      <c r="C110" s="122" t="str">
        <f>IF(INDEX(中女申込!$B$9:$U$108,$B110,1)="","",INDEX(中女申込!$B$9:$U$108,$B110,1))</f>
        <v/>
      </c>
      <c r="D110" s="123" t="str">
        <f>IF(INDEX(中女申込!$B$9:$U$108,$B110,2)="","",INDEX(中女申込!$B$9:$U$108,$B110,2))</f>
        <v/>
      </c>
      <c r="E110" s="124" t="str">
        <f>IF(INDEX(中女申込!$B$9:$U$108,$B110,3)="","",INDEX(中女申込!$B$9:$U$108,$B110,3))</f>
        <v/>
      </c>
      <c r="F110" s="125" t="str">
        <f>IF(INDEX(中女申込!$B$9:$U$108,$B110,4)="","",INDEX(中女申込!$B$9:$U$108,$B110,4))</f>
        <v/>
      </c>
      <c r="G110" s="126" t="str">
        <f>IF(INDEX(中女申込!$B$9:$U$108,$B110,16)="","",INDEX(中女申込!$B$9:$U$108,$B110,16))</f>
        <v/>
      </c>
      <c r="H110" s="226" t="str">
        <f>IF(INDEX(中女申込!$B$9:$U$108,$B110,6)="","",INDEX(中女申込!$B$9:$U$108,$B110,6))</f>
        <v/>
      </c>
      <c r="I110" s="227"/>
      <c r="J110" s="227"/>
      <c r="K110" s="227"/>
      <c r="L110" s="227"/>
      <c r="M110" s="228"/>
      <c r="N110" s="94"/>
    </row>
    <row r="111" spans="2:14" x14ac:dyDescent="0.15">
      <c r="B111" s="89"/>
      <c r="G111">
        <f>SUM(G71:G110)</f>
        <v>0</v>
      </c>
      <c r="N111" s="95"/>
    </row>
    <row r="112" spans="2:14" x14ac:dyDescent="0.15">
      <c r="B112" s="89"/>
      <c r="N112" s="95"/>
    </row>
    <row r="113" spans="2:14" ht="17.25" x14ac:dyDescent="0.2">
      <c r="B113" s="127"/>
      <c r="C113" s="128"/>
      <c r="D113" s="128"/>
      <c r="E113" s="128" t="s">
        <v>88</v>
      </c>
      <c r="F113" s="128"/>
      <c r="G113" s="128"/>
      <c r="H113" s="224">
        <f>(G56+G111)*中男子一覧印刷用!P58</f>
        <v>0</v>
      </c>
      <c r="I113" s="225"/>
      <c r="J113" s="128" t="s">
        <v>67</v>
      </c>
      <c r="K113" s="128"/>
      <c r="L113" s="128"/>
      <c r="M113" s="128"/>
      <c r="N113" s="129"/>
    </row>
  </sheetData>
  <protectedRanges>
    <protectedRange sqref="N11 K66:N66" name="範囲5"/>
    <protectedRange sqref="D66" name="範囲3"/>
    <protectedRange sqref="C63:D63" name="範囲1"/>
    <protectedRange sqref="K64:N64 N9" name="範囲2"/>
    <protectedRange sqref="C67:E67" name="範囲4"/>
    <protectedRange sqref="K67:N67 N12" name="範囲6"/>
    <protectedRange sqref="K11:M11" name="範囲5_1"/>
    <protectedRange sqref="D11" name="範囲3_1"/>
    <protectedRange sqref="C8:D8" name="範囲1_1"/>
    <protectedRange sqref="K9:M9" name="範囲2_1"/>
    <protectedRange sqref="C12:E12" name="範囲4_1"/>
    <protectedRange sqref="K12:M12" name="範囲6_1"/>
  </protectedRanges>
  <mergeCells count="107">
    <mergeCell ref="H82:M82"/>
    <mergeCell ref="H83:M83"/>
    <mergeCell ref="H113:I113"/>
    <mergeCell ref="G69:G70"/>
    <mergeCell ref="J64:L64"/>
    <mergeCell ref="D66:H66"/>
    <mergeCell ref="J66:M66"/>
    <mergeCell ref="K58:L58"/>
    <mergeCell ref="C67:H67"/>
    <mergeCell ref="J67:M67"/>
    <mergeCell ref="C68:C70"/>
    <mergeCell ref="D68:D70"/>
    <mergeCell ref="E68:E70"/>
    <mergeCell ref="F68:F70"/>
    <mergeCell ref="G68:M68"/>
    <mergeCell ref="H58:I58"/>
    <mergeCell ref="H52:M52"/>
    <mergeCell ref="H53:M53"/>
    <mergeCell ref="H54:M54"/>
    <mergeCell ref="H55:M55"/>
    <mergeCell ref="H71:M71"/>
    <mergeCell ref="H72:M72"/>
    <mergeCell ref="H73:M73"/>
    <mergeCell ref="H74:M74"/>
    <mergeCell ref="H75:M75"/>
    <mergeCell ref="H34:M34"/>
    <mergeCell ref="H35:M35"/>
    <mergeCell ref="H36:M36"/>
    <mergeCell ref="H37:M37"/>
    <mergeCell ref="H38:M38"/>
    <mergeCell ref="H39:M39"/>
    <mergeCell ref="H40:M40"/>
    <mergeCell ref="H41:M41"/>
    <mergeCell ref="H42:M42"/>
    <mergeCell ref="H16:M16"/>
    <mergeCell ref="H17:M17"/>
    <mergeCell ref="H18:M18"/>
    <mergeCell ref="H19:M19"/>
    <mergeCell ref="H20:M20"/>
    <mergeCell ref="H21:M21"/>
    <mergeCell ref="H31:M31"/>
    <mergeCell ref="H32:M32"/>
    <mergeCell ref="H33:M33"/>
    <mergeCell ref="G13:M13"/>
    <mergeCell ref="E13:E15"/>
    <mergeCell ref="F13:F15"/>
    <mergeCell ref="J9:L9"/>
    <mergeCell ref="J11:M11"/>
    <mergeCell ref="J12:M12"/>
    <mergeCell ref="D11:H11"/>
    <mergeCell ref="C12:H12"/>
    <mergeCell ref="C13:C15"/>
    <mergeCell ref="D13:D15"/>
    <mergeCell ref="G14:G15"/>
    <mergeCell ref="H14:M15"/>
    <mergeCell ref="H22:M22"/>
    <mergeCell ref="H23:M23"/>
    <mergeCell ref="H24:M24"/>
    <mergeCell ref="H25:M25"/>
    <mergeCell ref="H26:M26"/>
    <mergeCell ref="H27:M27"/>
    <mergeCell ref="H28:M28"/>
    <mergeCell ref="H29:M29"/>
    <mergeCell ref="H30:M30"/>
    <mergeCell ref="H43:M43"/>
    <mergeCell ref="H44:M44"/>
    <mergeCell ref="H45:M45"/>
    <mergeCell ref="H46:M46"/>
    <mergeCell ref="H47:M47"/>
    <mergeCell ref="H48:M48"/>
    <mergeCell ref="H49:M49"/>
    <mergeCell ref="H50:M50"/>
    <mergeCell ref="H51:M51"/>
    <mergeCell ref="H110:M110"/>
    <mergeCell ref="H93:M93"/>
    <mergeCell ref="H94:M94"/>
    <mergeCell ref="H95:M95"/>
    <mergeCell ref="H96:M96"/>
    <mergeCell ref="H97:M97"/>
    <mergeCell ref="H98:M98"/>
    <mergeCell ref="H99:M99"/>
    <mergeCell ref="H100:M100"/>
    <mergeCell ref="H101:M101"/>
    <mergeCell ref="H69:M70"/>
    <mergeCell ref="H102:M102"/>
    <mergeCell ref="H103:M103"/>
    <mergeCell ref="H104:M104"/>
    <mergeCell ref="H105:M105"/>
    <mergeCell ref="H106:M106"/>
    <mergeCell ref="H107:M107"/>
    <mergeCell ref="H108:M108"/>
    <mergeCell ref="H109:M109"/>
    <mergeCell ref="H84:M84"/>
    <mergeCell ref="H85:M85"/>
    <mergeCell ref="H86:M86"/>
    <mergeCell ref="H87:M87"/>
    <mergeCell ref="H88:M88"/>
    <mergeCell ref="H89:M89"/>
    <mergeCell ref="H90:M90"/>
    <mergeCell ref="H91:M91"/>
    <mergeCell ref="H92:M92"/>
    <mergeCell ref="H76:M76"/>
    <mergeCell ref="H77:M77"/>
    <mergeCell ref="H78:M78"/>
    <mergeCell ref="H79:M79"/>
    <mergeCell ref="H80:M80"/>
    <mergeCell ref="H81:M81"/>
  </mergeCells>
  <phoneticPr fontId="2"/>
  <printOptions horizontalCentered="1" verticalCentered="1"/>
  <pageMargins left="0.36" right="0.28000000000000003" top="0.49" bottom="0.21" header="0.51200000000000001" footer="0.21"/>
  <pageSetup paperSize="9" orientation="portrait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120"/>
  <sheetViews>
    <sheetView zoomScaleNormal="100" workbookViewId="0">
      <selection activeCell="B67" sqref="B67"/>
    </sheetView>
  </sheetViews>
  <sheetFormatPr defaultRowHeight="13.5" x14ac:dyDescent="0.15"/>
  <cols>
    <col min="1" max="1" width="4.125" customWidth="1"/>
    <col min="3" max="3" width="12.125" customWidth="1"/>
  </cols>
  <sheetData>
    <row r="1" spans="1:4" x14ac:dyDescent="0.15">
      <c r="A1" t="s">
        <v>26</v>
      </c>
    </row>
    <row r="2" spans="1:4" x14ac:dyDescent="0.15">
      <c r="A2" t="s">
        <v>28</v>
      </c>
      <c r="B2" t="s">
        <v>27</v>
      </c>
      <c r="C2" t="s">
        <v>25</v>
      </c>
    </row>
    <row r="3" spans="1:4" x14ac:dyDescent="0.15">
      <c r="A3">
        <v>1</v>
      </c>
      <c r="B3">
        <v>100</v>
      </c>
      <c r="C3" t="s">
        <v>94</v>
      </c>
      <c r="D3" t="s">
        <v>172</v>
      </c>
    </row>
    <row r="4" spans="1:4" x14ac:dyDescent="0.15">
      <c r="A4">
        <f t="shared" ref="A4:A67" si="0">A3+1</f>
        <v>2</v>
      </c>
      <c r="B4">
        <v>200</v>
      </c>
      <c r="C4" t="s">
        <v>97</v>
      </c>
      <c r="D4" t="s">
        <v>173</v>
      </c>
    </row>
    <row r="5" spans="1:4" x14ac:dyDescent="0.15">
      <c r="A5">
        <f t="shared" si="0"/>
        <v>3</v>
      </c>
      <c r="B5">
        <v>300</v>
      </c>
      <c r="C5" t="s">
        <v>96</v>
      </c>
      <c r="D5" t="s">
        <v>174</v>
      </c>
    </row>
    <row r="6" spans="1:4" x14ac:dyDescent="0.15">
      <c r="A6">
        <f t="shared" si="0"/>
        <v>4</v>
      </c>
      <c r="B6">
        <v>400</v>
      </c>
      <c r="C6" t="s">
        <v>95</v>
      </c>
      <c r="D6" t="s">
        <v>173</v>
      </c>
    </row>
    <row r="7" spans="1:4" x14ac:dyDescent="0.15">
      <c r="A7">
        <f t="shared" si="0"/>
        <v>5</v>
      </c>
      <c r="B7">
        <v>450</v>
      </c>
      <c r="C7" t="s">
        <v>98</v>
      </c>
      <c r="D7" t="s">
        <v>175</v>
      </c>
    </row>
    <row r="8" spans="1:4" x14ac:dyDescent="0.15">
      <c r="A8">
        <f t="shared" si="0"/>
        <v>6</v>
      </c>
      <c r="B8">
        <v>500</v>
      </c>
      <c r="C8" t="s">
        <v>99</v>
      </c>
      <c r="D8" t="s">
        <v>176</v>
      </c>
    </row>
    <row r="9" spans="1:4" x14ac:dyDescent="0.15">
      <c r="A9">
        <f t="shared" si="0"/>
        <v>7</v>
      </c>
      <c r="B9">
        <v>600</v>
      </c>
      <c r="C9" t="s">
        <v>100</v>
      </c>
      <c r="D9" t="s">
        <v>177</v>
      </c>
    </row>
    <row r="10" spans="1:4" x14ac:dyDescent="0.15">
      <c r="A10">
        <f t="shared" si="0"/>
        <v>8</v>
      </c>
      <c r="B10">
        <v>700</v>
      </c>
      <c r="C10" t="s">
        <v>101</v>
      </c>
      <c r="D10" t="s">
        <v>178</v>
      </c>
    </row>
    <row r="11" spans="1:4" x14ac:dyDescent="0.15">
      <c r="A11">
        <f t="shared" si="0"/>
        <v>9</v>
      </c>
      <c r="B11">
        <v>800</v>
      </c>
      <c r="C11" t="s">
        <v>102</v>
      </c>
      <c r="D11" t="s">
        <v>179</v>
      </c>
    </row>
    <row r="12" spans="1:4" x14ac:dyDescent="0.15">
      <c r="A12">
        <f t="shared" si="0"/>
        <v>10</v>
      </c>
      <c r="B12">
        <v>900</v>
      </c>
      <c r="C12" t="s">
        <v>103</v>
      </c>
      <c r="D12" t="s">
        <v>180</v>
      </c>
    </row>
    <row r="13" spans="1:4" x14ac:dyDescent="0.15">
      <c r="A13">
        <f t="shared" si="0"/>
        <v>11</v>
      </c>
      <c r="B13">
        <v>1000</v>
      </c>
      <c r="C13" t="s">
        <v>104</v>
      </c>
      <c r="D13" t="s">
        <v>181</v>
      </c>
    </row>
    <row r="14" spans="1:4" x14ac:dyDescent="0.15">
      <c r="A14">
        <f t="shared" si="0"/>
        <v>12</v>
      </c>
      <c r="B14">
        <v>1100</v>
      </c>
      <c r="C14" t="s">
        <v>105</v>
      </c>
      <c r="D14" t="s">
        <v>182</v>
      </c>
    </row>
    <row r="15" spans="1:4" x14ac:dyDescent="0.15">
      <c r="A15">
        <f t="shared" si="0"/>
        <v>13</v>
      </c>
      <c r="B15">
        <v>1200</v>
      </c>
      <c r="C15" t="s">
        <v>106</v>
      </c>
      <c r="D15" t="s">
        <v>183</v>
      </c>
    </row>
    <row r="16" spans="1:4" x14ac:dyDescent="0.15">
      <c r="A16">
        <f t="shared" si="0"/>
        <v>14</v>
      </c>
      <c r="B16">
        <v>1250</v>
      </c>
      <c r="C16" t="s">
        <v>107</v>
      </c>
      <c r="D16" t="s">
        <v>184</v>
      </c>
    </row>
    <row r="17" spans="1:4" x14ac:dyDescent="0.15">
      <c r="A17">
        <f t="shared" si="0"/>
        <v>15</v>
      </c>
      <c r="B17">
        <v>1300</v>
      </c>
      <c r="C17" t="s">
        <v>108</v>
      </c>
      <c r="D17" t="s">
        <v>185</v>
      </c>
    </row>
    <row r="18" spans="1:4" x14ac:dyDescent="0.15">
      <c r="A18">
        <f t="shared" si="0"/>
        <v>16</v>
      </c>
      <c r="B18">
        <v>1350</v>
      </c>
      <c r="C18" t="s">
        <v>109</v>
      </c>
      <c r="D18" t="s">
        <v>186</v>
      </c>
    </row>
    <row r="19" spans="1:4" x14ac:dyDescent="0.15">
      <c r="A19">
        <f t="shared" si="0"/>
        <v>17</v>
      </c>
      <c r="B19">
        <v>1400</v>
      </c>
      <c r="C19" t="s">
        <v>110</v>
      </c>
      <c r="D19" t="s">
        <v>187</v>
      </c>
    </row>
    <row r="20" spans="1:4" x14ac:dyDescent="0.15">
      <c r="A20">
        <f t="shared" si="0"/>
        <v>18</v>
      </c>
      <c r="B20">
        <v>1450</v>
      </c>
      <c r="C20" t="s">
        <v>111</v>
      </c>
      <c r="D20" t="s">
        <v>188</v>
      </c>
    </row>
    <row r="21" spans="1:4" x14ac:dyDescent="0.15">
      <c r="A21">
        <f t="shared" si="0"/>
        <v>19</v>
      </c>
      <c r="B21">
        <v>1500</v>
      </c>
      <c r="C21" t="s">
        <v>112</v>
      </c>
      <c r="D21" t="s">
        <v>189</v>
      </c>
    </row>
    <row r="22" spans="1:4" x14ac:dyDescent="0.15">
      <c r="A22">
        <f t="shared" si="0"/>
        <v>20</v>
      </c>
      <c r="B22">
        <v>1550</v>
      </c>
      <c r="C22" t="s">
        <v>113</v>
      </c>
      <c r="D22" t="s">
        <v>190</v>
      </c>
    </row>
    <row r="23" spans="1:4" x14ac:dyDescent="0.15">
      <c r="A23">
        <f t="shared" si="0"/>
        <v>21</v>
      </c>
      <c r="B23">
        <v>1600</v>
      </c>
      <c r="C23" t="s">
        <v>114</v>
      </c>
      <c r="D23" t="s">
        <v>191</v>
      </c>
    </row>
    <row r="24" spans="1:4" x14ac:dyDescent="0.15">
      <c r="A24">
        <f t="shared" si="0"/>
        <v>22</v>
      </c>
      <c r="B24">
        <v>1650</v>
      </c>
      <c r="C24" t="s">
        <v>115</v>
      </c>
      <c r="D24" t="s">
        <v>192</v>
      </c>
    </row>
    <row r="25" spans="1:4" x14ac:dyDescent="0.15">
      <c r="A25">
        <f t="shared" si="0"/>
        <v>23</v>
      </c>
      <c r="B25">
        <v>1700</v>
      </c>
      <c r="C25" t="s">
        <v>116</v>
      </c>
      <c r="D25" t="s">
        <v>193</v>
      </c>
    </row>
    <row r="26" spans="1:4" x14ac:dyDescent="0.15">
      <c r="A26">
        <f t="shared" si="0"/>
        <v>24</v>
      </c>
      <c r="B26">
        <v>1731</v>
      </c>
      <c r="C26" t="s">
        <v>117</v>
      </c>
      <c r="D26" t="s">
        <v>194</v>
      </c>
    </row>
    <row r="27" spans="1:4" x14ac:dyDescent="0.15">
      <c r="A27">
        <f t="shared" si="0"/>
        <v>25</v>
      </c>
      <c r="B27">
        <v>1761</v>
      </c>
      <c r="C27" t="s">
        <v>118</v>
      </c>
      <c r="D27" t="s">
        <v>195</v>
      </c>
    </row>
    <row r="28" spans="1:4" x14ac:dyDescent="0.15">
      <c r="A28">
        <f t="shared" si="0"/>
        <v>26</v>
      </c>
      <c r="B28">
        <v>1800</v>
      </c>
      <c r="C28" t="s">
        <v>119</v>
      </c>
      <c r="D28" t="s">
        <v>196</v>
      </c>
    </row>
    <row r="29" spans="1:4" x14ac:dyDescent="0.15">
      <c r="A29">
        <f t="shared" si="0"/>
        <v>27</v>
      </c>
      <c r="B29">
        <v>1900</v>
      </c>
      <c r="C29" t="s">
        <v>120</v>
      </c>
      <c r="D29" t="s">
        <v>197</v>
      </c>
    </row>
    <row r="30" spans="1:4" x14ac:dyDescent="0.15">
      <c r="A30">
        <f t="shared" si="0"/>
        <v>28</v>
      </c>
      <c r="B30">
        <v>2000</v>
      </c>
      <c r="C30" t="s">
        <v>121</v>
      </c>
      <c r="D30" t="s">
        <v>198</v>
      </c>
    </row>
    <row r="31" spans="1:4" x14ac:dyDescent="0.15">
      <c r="A31">
        <f t="shared" si="0"/>
        <v>29</v>
      </c>
      <c r="B31">
        <v>2100</v>
      </c>
      <c r="C31" t="s">
        <v>122</v>
      </c>
      <c r="D31" t="s">
        <v>199</v>
      </c>
    </row>
    <row r="32" spans="1:4" x14ac:dyDescent="0.15">
      <c r="A32">
        <f t="shared" si="0"/>
        <v>30</v>
      </c>
      <c r="B32">
        <v>2200</v>
      </c>
      <c r="C32" t="s">
        <v>123</v>
      </c>
      <c r="D32" t="s">
        <v>200</v>
      </c>
    </row>
    <row r="33" spans="1:4" x14ac:dyDescent="0.15">
      <c r="A33">
        <f t="shared" si="0"/>
        <v>31</v>
      </c>
      <c r="B33">
        <v>2300</v>
      </c>
      <c r="C33" t="s">
        <v>124</v>
      </c>
      <c r="D33" t="s">
        <v>201</v>
      </c>
    </row>
    <row r="34" spans="1:4" x14ac:dyDescent="0.15">
      <c r="A34">
        <f t="shared" si="0"/>
        <v>32</v>
      </c>
      <c r="B34">
        <v>2400</v>
      </c>
      <c r="C34" t="s">
        <v>125</v>
      </c>
      <c r="D34" t="s">
        <v>202</v>
      </c>
    </row>
    <row r="35" spans="1:4" x14ac:dyDescent="0.15">
      <c r="A35">
        <f t="shared" si="0"/>
        <v>33</v>
      </c>
      <c r="B35">
        <v>2500</v>
      </c>
      <c r="C35" t="s">
        <v>126</v>
      </c>
      <c r="D35" t="s">
        <v>203</v>
      </c>
    </row>
    <row r="36" spans="1:4" x14ac:dyDescent="0.15">
      <c r="A36">
        <f t="shared" si="0"/>
        <v>34</v>
      </c>
      <c r="B36">
        <v>2600</v>
      </c>
      <c r="C36" t="s">
        <v>127</v>
      </c>
      <c r="D36" t="s">
        <v>204</v>
      </c>
    </row>
    <row r="37" spans="1:4" x14ac:dyDescent="0.15">
      <c r="A37">
        <f t="shared" si="0"/>
        <v>35</v>
      </c>
      <c r="B37">
        <v>2700</v>
      </c>
      <c r="C37" t="s">
        <v>128</v>
      </c>
      <c r="D37" t="s">
        <v>205</v>
      </c>
    </row>
    <row r="38" spans="1:4" x14ac:dyDescent="0.15">
      <c r="A38">
        <f t="shared" si="0"/>
        <v>36</v>
      </c>
      <c r="B38">
        <v>2800</v>
      </c>
      <c r="C38" t="s">
        <v>129</v>
      </c>
      <c r="D38" t="s">
        <v>206</v>
      </c>
    </row>
    <row r="39" spans="1:4" x14ac:dyDescent="0.15">
      <c r="A39">
        <f t="shared" si="0"/>
        <v>37</v>
      </c>
      <c r="B39">
        <v>2850</v>
      </c>
      <c r="C39" t="s">
        <v>130</v>
      </c>
      <c r="D39" t="s">
        <v>207</v>
      </c>
    </row>
    <row r="40" spans="1:4" x14ac:dyDescent="0.15">
      <c r="A40">
        <f t="shared" si="0"/>
        <v>38</v>
      </c>
      <c r="B40">
        <v>2900</v>
      </c>
      <c r="C40" t="s">
        <v>131</v>
      </c>
      <c r="D40" t="s">
        <v>208</v>
      </c>
    </row>
    <row r="41" spans="1:4" x14ac:dyDescent="0.15">
      <c r="A41">
        <f t="shared" si="0"/>
        <v>39</v>
      </c>
      <c r="B41">
        <v>2950</v>
      </c>
      <c r="C41" t="s">
        <v>132</v>
      </c>
      <c r="D41" t="s">
        <v>209</v>
      </c>
    </row>
    <row r="42" spans="1:4" x14ac:dyDescent="0.15">
      <c r="A42">
        <f t="shared" si="0"/>
        <v>40</v>
      </c>
      <c r="B42">
        <v>3000</v>
      </c>
      <c r="C42" t="s">
        <v>133</v>
      </c>
      <c r="D42" t="s">
        <v>210</v>
      </c>
    </row>
    <row r="43" spans="1:4" x14ac:dyDescent="0.15">
      <c r="A43">
        <f t="shared" si="0"/>
        <v>41</v>
      </c>
      <c r="B43">
        <v>3050</v>
      </c>
      <c r="C43" t="s">
        <v>134</v>
      </c>
      <c r="D43" t="s">
        <v>211</v>
      </c>
    </row>
    <row r="44" spans="1:4" x14ac:dyDescent="0.15">
      <c r="A44">
        <f t="shared" si="0"/>
        <v>42</v>
      </c>
      <c r="B44">
        <v>3100</v>
      </c>
      <c r="C44" t="s">
        <v>135</v>
      </c>
      <c r="D44" t="s">
        <v>212</v>
      </c>
    </row>
    <row r="45" spans="1:4" x14ac:dyDescent="0.15">
      <c r="A45">
        <f t="shared" si="0"/>
        <v>43</v>
      </c>
      <c r="B45">
        <v>3200</v>
      </c>
      <c r="C45" t="s">
        <v>136</v>
      </c>
      <c r="D45" t="s">
        <v>213</v>
      </c>
    </row>
    <row r="46" spans="1:4" x14ac:dyDescent="0.15">
      <c r="A46">
        <f t="shared" si="0"/>
        <v>44</v>
      </c>
      <c r="B46">
        <v>3300</v>
      </c>
      <c r="C46" t="s">
        <v>137</v>
      </c>
      <c r="D46" t="s">
        <v>214</v>
      </c>
    </row>
    <row r="47" spans="1:4" x14ac:dyDescent="0.15">
      <c r="A47">
        <f t="shared" si="0"/>
        <v>45</v>
      </c>
      <c r="B47">
        <v>3350</v>
      </c>
      <c r="C47" t="s">
        <v>138</v>
      </c>
      <c r="D47" t="s">
        <v>215</v>
      </c>
    </row>
    <row r="48" spans="1:4" x14ac:dyDescent="0.15">
      <c r="A48">
        <f t="shared" si="0"/>
        <v>46</v>
      </c>
      <c r="B48">
        <v>3400</v>
      </c>
      <c r="C48" t="s">
        <v>139</v>
      </c>
      <c r="D48" t="s">
        <v>216</v>
      </c>
    </row>
    <row r="49" spans="1:4" x14ac:dyDescent="0.15">
      <c r="A49">
        <f t="shared" si="0"/>
        <v>47</v>
      </c>
      <c r="B49">
        <v>3450</v>
      </c>
      <c r="C49" t="s">
        <v>140</v>
      </c>
      <c r="D49" t="s">
        <v>217</v>
      </c>
    </row>
    <row r="50" spans="1:4" x14ac:dyDescent="0.15">
      <c r="A50">
        <f t="shared" si="0"/>
        <v>48</v>
      </c>
      <c r="B50">
        <v>3500</v>
      </c>
      <c r="C50" t="s">
        <v>141</v>
      </c>
      <c r="D50" t="s">
        <v>218</v>
      </c>
    </row>
    <row r="51" spans="1:4" x14ac:dyDescent="0.15">
      <c r="A51">
        <f t="shared" si="0"/>
        <v>49</v>
      </c>
      <c r="B51">
        <v>3550</v>
      </c>
      <c r="C51" t="s">
        <v>142</v>
      </c>
      <c r="D51" t="s">
        <v>219</v>
      </c>
    </row>
    <row r="52" spans="1:4" x14ac:dyDescent="0.15">
      <c r="A52">
        <f t="shared" si="0"/>
        <v>50</v>
      </c>
      <c r="B52">
        <v>3600</v>
      </c>
      <c r="C52" t="s">
        <v>143</v>
      </c>
      <c r="D52" t="s">
        <v>220</v>
      </c>
    </row>
    <row r="53" spans="1:4" x14ac:dyDescent="0.15">
      <c r="A53">
        <f t="shared" si="0"/>
        <v>51</v>
      </c>
      <c r="B53">
        <v>3700</v>
      </c>
      <c r="C53" t="s">
        <v>144</v>
      </c>
      <c r="D53" t="s">
        <v>221</v>
      </c>
    </row>
    <row r="54" spans="1:4" x14ac:dyDescent="0.15">
      <c r="A54">
        <f t="shared" si="0"/>
        <v>52</v>
      </c>
      <c r="B54">
        <v>3800</v>
      </c>
      <c r="C54" t="s">
        <v>145</v>
      </c>
      <c r="D54" t="s">
        <v>222</v>
      </c>
    </row>
    <row r="55" spans="1:4" x14ac:dyDescent="0.15">
      <c r="A55">
        <f t="shared" si="0"/>
        <v>53</v>
      </c>
      <c r="B55">
        <v>3900</v>
      </c>
      <c r="C55" t="s">
        <v>5</v>
      </c>
      <c r="D55" t="s">
        <v>223</v>
      </c>
    </row>
    <row r="56" spans="1:4" x14ac:dyDescent="0.15">
      <c r="A56">
        <f t="shared" si="0"/>
        <v>54</v>
      </c>
      <c r="B56">
        <v>4000</v>
      </c>
      <c r="C56" t="s">
        <v>6</v>
      </c>
      <c r="D56" t="s">
        <v>224</v>
      </c>
    </row>
    <row r="57" spans="1:4" x14ac:dyDescent="0.15">
      <c r="A57">
        <f t="shared" si="0"/>
        <v>55</v>
      </c>
      <c r="B57">
        <v>4100</v>
      </c>
      <c r="C57" t="s">
        <v>9</v>
      </c>
      <c r="D57" t="s">
        <v>225</v>
      </c>
    </row>
    <row r="58" spans="1:4" x14ac:dyDescent="0.15">
      <c r="A58">
        <f t="shared" si="0"/>
        <v>56</v>
      </c>
      <c r="B58">
        <v>4200</v>
      </c>
      <c r="C58" t="s">
        <v>146</v>
      </c>
      <c r="D58" t="s">
        <v>226</v>
      </c>
    </row>
    <row r="59" spans="1:4" x14ac:dyDescent="0.15">
      <c r="A59">
        <f t="shared" si="0"/>
        <v>57</v>
      </c>
      <c r="B59">
        <v>4250</v>
      </c>
      <c r="C59" t="s">
        <v>4</v>
      </c>
      <c r="D59" t="s">
        <v>227</v>
      </c>
    </row>
    <row r="60" spans="1:4" x14ac:dyDescent="0.15">
      <c r="A60">
        <f t="shared" si="0"/>
        <v>58</v>
      </c>
      <c r="B60">
        <v>4300</v>
      </c>
      <c r="C60" t="s">
        <v>147</v>
      </c>
      <c r="D60" t="s">
        <v>228</v>
      </c>
    </row>
    <row r="61" spans="1:4" x14ac:dyDescent="0.15">
      <c r="A61">
        <f t="shared" si="0"/>
        <v>59</v>
      </c>
      <c r="B61">
        <v>4350</v>
      </c>
      <c r="C61" t="s">
        <v>14</v>
      </c>
      <c r="D61" t="s">
        <v>229</v>
      </c>
    </row>
    <row r="62" spans="1:4" x14ac:dyDescent="0.15">
      <c r="A62">
        <f t="shared" si="0"/>
        <v>60</v>
      </c>
      <c r="B62">
        <v>4400</v>
      </c>
      <c r="C62" t="s">
        <v>148</v>
      </c>
      <c r="D62" t="s">
        <v>230</v>
      </c>
    </row>
    <row r="63" spans="1:4" x14ac:dyDescent="0.15">
      <c r="A63">
        <f t="shared" si="0"/>
        <v>61</v>
      </c>
      <c r="B63">
        <v>4500</v>
      </c>
      <c r="C63" t="s">
        <v>22</v>
      </c>
      <c r="D63" t="s">
        <v>231</v>
      </c>
    </row>
    <row r="64" spans="1:4" x14ac:dyDescent="0.15">
      <c r="A64">
        <f t="shared" si="0"/>
        <v>62</v>
      </c>
      <c r="B64">
        <v>4600</v>
      </c>
      <c r="C64" t="s">
        <v>31</v>
      </c>
      <c r="D64" t="s">
        <v>232</v>
      </c>
    </row>
    <row r="65" spans="1:4" x14ac:dyDescent="0.15">
      <c r="A65">
        <f t="shared" si="0"/>
        <v>63</v>
      </c>
      <c r="B65">
        <v>4700</v>
      </c>
      <c r="C65" t="s">
        <v>149</v>
      </c>
      <c r="D65" t="s">
        <v>233</v>
      </c>
    </row>
    <row r="66" spans="1:4" x14ac:dyDescent="0.15">
      <c r="A66">
        <f t="shared" si="0"/>
        <v>64</v>
      </c>
      <c r="B66">
        <v>4750</v>
      </c>
      <c r="C66" t="s">
        <v>150</v>
      </c>
      <c r="D66" t="s">
        <v>234</v>
      </c>
    </row>
    <row r="67" spans="1:4" x14ac:dyDescent="0.15">
      <c r="A67">
        <f t="shared" si="0"/>
        <v>65</v>
      </c>
      <c r="B67">
        <v>4800</v>
      </c>
      <c r="C67" t="s">
        <v>1</v>
      </c>
      <c r="D67" t="s">
        <v>235</v>
      </c>
    </row>
    <row r="68" spans="1:4" x14ac:dyDescent="0.15">
      <c r="A68">
        <f t="shared" ref="A68:A120" si="1">A67+1</f>
        <v>66</v>
      </c>
      <c r="B68">
        <v>4900</v>
      </c>
      <c r="C68" t="s">
        <v>0</v>
      </c>
      <c r="D68" t="s">
        <v>236</v>
      </c>
    </row>
    <row r="69" spans="1:4" x14ac:dyDescent="0.15">
      <c r="A69">
        <f t="shared" si="1"/>
        <v>67</v>
      </c>
      <c r="B69">
        <v>5000</v>
      </c>
      <c r="C69" t="s">
        <v>2</v>
      </c>
      <c r="D69" t="s">
        <v>237</v>
      </c>
    </row>
    <row r="70" spans="1:4" x14ac:dyDescent="0.15">
      <c r="A70">
        <f t="shared" si="1"/>
        <v>68</v>
      </c>
      <c r="B70">
        <v>5100</v>
      </c>
      <c r="C70" t="s">
        <v>8</v>
      </c>
      <c r="D70" t="s">
        <v>238</v>
      </c>
    </row>
    <row r="71" spans="1:4" x14ac:dyDescent="0.15">
      <c r="A71">
        <f t="shared" si="1"/>
        <v>69</v>
      </c>
      <c r="B71">
        <v>5200</v>
      </c>
      <c r="C71" t="s">
        <v>32</v>
      </c>
      <c r="D71" t="s">
        <v>239</v>
      </c>
    </row>
    <row r="72" spans="1:4" x14ac:dyDescent="0.15">
      <c r="A72">
        <f t="shared" si="1"/>
        <v>70</v>
      </c>
      <c r="B72">
        <v>5300</v>
      </c>
      <c r="C72" t="s">
        <v>20</v>
      </c>
      <c r="D72" t="s">
        <v>240</v>
      </c>
    </row>
    <row r="73" spans="1:4" x14ac:dyDescent="0.15">
      <c r="A73">
        <f t="shared" si="1"/>
        <v>71</v>
      </c>
      <c r="B73">
        <v>5400</v>
      </c>
      <c r="C73" t="s">
        <v>21</v>
      </c>
      <c r="D73" t="s">
        <v>241</v>
      </c>
    </row>
    <row r="74" spans="1:4" x14ac:dyDescent="0.15">
      <c r="A74">
        <f t="shared" si="1"/>
        <v>72</v>
      </c>
      <c r="B74">
        <v>5500</v>
      </c>
      <c r="C74" t="s">
        <v>151</v>
      </c>
      <c r="D74" t="s">
        <v>242</v>
      </c>
    </row>
    <row r="75" spans="1:4" x14ac:dyDescent="0.15">
      <c r="A75">
        <f t="shared" si="1"/>
        <v>73</v>
      </c>
      <c r="B75">
        <v>5600</v>
      </c>
      <c r="C75" t="s">
        <v>152</v>
      </c>
      <c r="D75" t="s">
        <v>243</v>
      </c>
    </row>
    <row r="76" spans="1:4" x14ac:dyDescent="0.15">
      <c r="A76">
        <f t="shared" si="1"/>
        <v>74</v>
      </c>
      <c r="B76">
        <v>5650</v>
      </c>
      <c r="C76" t="s">
        <v>153</v>
      </c>
      <c r="D76" t="s">
        <v>244</v>
      </c>
    </row>
    <row r="77" spans="1:4" x14ac:dyDescent="0.15">
      <c r="A77">
        <f t="shared" si="1"/>
        <v>75</v>
      </c>
      <c r="B77">
        <v>5700</v>
      </c>
      <c r="C77" t="s">
        <v>17</v>
      </c>
      <c r="D77" t="s">
        <v>245</v>
      </c>
    </row>
    <row r="78" spans="1:4" x14ac:dyDescent="0.15">
      <c r="A78">
        <f t="shared" si="1"/>
        <v>76</v>
      </c>
      <c r="B78">
        <v>5800</v>
      </c>
      <c r="C78" t="s">
        <v>10</v>
      </c>
      <c r="D78" t="s">
        <v>246</v>
      </c>
    </row>
    <row r="79" spans="1:4" x14ac:dyDescent="0.15">
      <c r="A79">
        <f t="shared" si="1"/>
        <v>77</v>
      </c>
      <c r="B79">
        <v>5900</v>
      </c>
      <c r="C79" t="s">
        <v>15</v>
      </c>
      <c r="D79" t="s">
        <v>247</v>
      </c>
    </row>
    <row r="80" spans="1:4" x14ac:dyDescent="0.15">
      <c r="A80">
        <f t="shared" si="1"/>
        <v>78</v>
      </c>
      <c r="B80">
        <v>6000</v>
      </c>
      <c r="C80" t="s">
        <v>154</v>
      </c>
      <c r="D80" t="s">
        <v>248</v>
      </c>
    </row>
    <row r="81" spans="1:4" x14ac:dyDescent="0.15">
      <c r="A81">
        <f t="shared" si="1"/>
        <v>79</v>
      </c>
      <c r="B81">
        <v>6050</v>
      </c>
      <c r="C81" t="s">
        <v>155</v>
      </c>
      <c r="D81" t="s">
        <v>249</v>
      </c>
    </row>
    <row r="82" spans="1:4" x14ac:dyDescent="0.15">
      <c r="A82">
        <f t="shared" si="1"/>
        <v>80</v>
      </c>
      <c r="B82">
        <v>6100</v>
      </c>
      <c r="C82" t="s">
        <v>156</v>
      </c>
      <c r="D82" t="s">
        <v>250</v>
      </c>
    </row>
    <row r="83" spans="1:4" x14ac:dyDescent="0.15">
      <c r="A83">
        <f t="shared" si="1"/>
        <v>81</v>
      </c>
      <c r="B83">
        <v>6150</v>
      </c>
      <c r="C83" t="s">
        <v>157</v>
      </c>
      <c r="D83" t="s">
        <v>251</v>
      </c>
    </row>
    <row r="84" spans="1:4" x14ac:dyDescent="0.15">
      <c r="A84">
        <f t="shared" si="1"/>
        <v>82</v>
      </c>
      <c r="B84">
        <v>6200</v>
      </c>
      <c r="C84" t="s">
        <v>18</v>
      </c>
      <c r="D84" t="s">
        <v>252</v>
      </c>
    </row>
    <row r="85" spans="1:4" x14ac:dyDescent="0.15">
      <c r="A85">
        <f t="shared" si="1"/>
        <v>83</v>
      </c>
      <c r="B85">
        <v>6300</v>
      </c>
      <c r="C85" t="s">
        <v>12</v>
      </c>
      <c r="D85" t="s">
        <v>253</v>
      </c>
    </row>
    <row r="86" spans="1:4" x14ac:dyDescent="0.15">
      <c r="A86">
        <f t="shared" si="1"/>
        <v>84</v>
      </c>
      <c r="B86">
        <v>6400</v>
      </c>
      <c r="C86" t="s">
        <v>24</v>
      </c>
      <c r="D86" t="s">
        <v>254</v>
      </c>
    </row>
    <row r="87" spans="1:4" x14ac:dyDescent="0.15">
      <c r="A87">
        <f t="shared" si="1"/>
        <v>85</v>
      </c>
      <c r="B87">
        <v>6500</v>
      </c>
      <c r="C87" t="s">
        <v>3</v>
      </c>
      <c r="D87" t="s">
        <v>255</v>
      </c>
    </row>
    <row r="88" spans="1:4" x14ac:dyDescent="0.15">
      <c r="A88">
        <f t="shared" si="1"/>
        <v>86</v>
      </c>
      <c r="B88">
        <v>6600</v>
      </c>
      <c r="C88" t="s">
        <v>145</v>
      </c>
      <c r="D88" t="s">
        <v>256</v>
      </c>
    </row>
    <row r="89" spans="1:4" x14ac:dyDescent="0.15">
      <c r="A89">
        <f t="shared" si="1"/>
        <v>87</v>
      </c>
      <c r="B89">
        <v>6650</v>
      </c>
      <c r="C89" t="s">
        <v>158</v>
      </c>
      <c r="D89" t="s">
        <v>257</v>
      </c>
    </row>
    <row r="90" spans="1:4" x14ac:dyDescent="0.15">
      <c r="A90">
        <f t="shared" si="1"/>
        <v>88</v>
      </c>
      <c r="B90">
        <v>6700</v>
      </c>
      <c r="C90" t="s">
        <v>16</v>
      </c>
      <c r="D90" t="s">
        <v>258</v>
      </c>
    </row>
    <row r="91" spans="1:4" x14ac:dyDescent="0.15">
      <c r="A91">
        <f t="shared" si="1"/>
        <v>89</v>
      </c>
      <c r="B91">
        <v>6750</v>
      </c>
      <c r="C91" t="s">
        <v>159</v>
      </c>
      <c r="D91" t="s">
        <v>259</v>
      </c>
    </row>
    <row r="92" spans="1:4" x14ac:dyDescent="0.15">
      <c r="A92">
        <f t="shared" si="1"/>
        <v>90</v>
      </c>
      <c r="B92">
        <v>6800</v>
      </c>
      <c r="C92" t="s">
        <v>19</v>
      </c>
      <c r="D92" t="s">
        <v>260</v>
      </c>
    </row>
    <row r="93" spans="1:4" x14ac:dyDescent="0.15">
      <c r="A93">
        <f t="shared" si="1"/>
        <v>91</v>
      </c>
      <c r="B93">
        <v>6850</v>
      </c>
      <c r="C93" t="s">
        <v>160</v>
      </c>
      <c r="D93" t="s">
        <v>261</v>
      </c>
    </row>
    <row r="94" spans="1:4" x14ac:dyDescent="0.15">
      <c r="A94">
        <f t="shared" si="1"/>
        <v>92</v>
      </c>
      <c r="B94">
        <v>6900</v>
      </c>
      <c r="C94" t="s">
        <v>161</v>
      </c>
      <c r="D94" t="s">
        <v>262</v>
      </c>
    </row>
    <row r="95" spans="1:4" x14ac:dyDescent="0.15">
      <c r="A95">
        <f t="shared" si="1"/>
        <v>93</v>
      </c>
      <c r="B95">
        <v>6950</v>
      </c>
      <c r="C95" t="s">
        <v>162</v>
      </c>
      <c r="D95" t="s">
        <v>263</v>
      </c>
    </row>
    <row r="96" spans="1:4" x14ac:dyDescent="0.15">
      <c r="A96">
        <f t="shared" si="1"/>
        <v>94</v>
      </c>
      <c r="B96">
        <v>7000</v>
      </c>
      <c r="C96" t="s">
        <v>7</v>
      </c>
      <c r="D96" t="s">
        <v>264</v>
      </c>
    </row>
    <row r="97" spans="1:4" x14ac:dyDescent="0.15">
      <c r="A97">
        <f t="shared" si="1"/>
        <v>95</v>
      </c>
      <c r="B97">
        <v>7100</v>
      </c>
      <c r="C97" t="s">
        <v>23</v>
      </c>
      <c r="D97" t="s">
        <v>265</v>
      </c>
    </row>
    <row r="98" spans="1:4" x14ac:dyDescent="0.15">
      <c r="A98">
        <f t="shared" si="1"/>
        <v>96</v>
      </c>
      <c r="B98">
        <v>7200</v>
      </c>
      <c r="C98" t="s">
        <v>13</v>
      </c>
      <c r="D98" t="s">
        <v>266</v>
      </c>
    </row>
    <row r="99" spans="1:4" x14ac:dyDescent="0.15">
      <c r="A99">
        <f t="shared" si="1"/>
        <v>97</v>
      </c>
      <c r="B99">
        <v>7300</v>
      </c>
      <c r="C99" t="s">
        <v>33</v>
      </c>
      <c r="D99" t="s">
        <v>267</v>
      </c>
    </row>
    <row r="100" spans="1:4" x14ac:dyDescent="0.15">
      <c r="A100">
        <f t="shared" si="1"/>
        <v>98</v>
      </c>
      <c r="B100">
        <v>7400</v>
      </c>
      <c r="C100" t="s">
        <v>163</v>
      </c>
      <c r="D100" t="s">
        <v>268</v>
      </c>
    </row>
    <row r="101" spans="1:4" x14ac:dyDescent="0.15">
      <c r="A101">
        <f t="shared" si="1"/>
        <v>99</v>
      </c>
      <c r="B101">
        <v>7450</v>
      </c>
      <c r="C101" t="s">
        <v>164</v>
      </c>
      <c r="D101" t="s">
        <v>269</v>
      </c>
    </row>
    <row r="102" spans="1:4" x14ac:dyDescent="0.15">
      <c r="A102">
        <f t="shared" si="1"/>
        <v>100</v>
      </c>
      <c r="B102">
        <v>7500</v>
      </c>
      <c r="C102" t="s">
        <v>11</v>
      </c>
      <c r="D102" t="s">
        <v>270</v>
      </c>
    </row>
    <row r="103" spans="1:4" x14ac:dyDescent="0.15">
      <c r="A103">
        <f t="shared" si="1"/>
        <v>101</v>
      </c>
      <c r="B103">
        <v>7600</v>
      </c>
      <c r="C103" t="s">
        <v>165</v>
      </c>
      <c r="D103" t="s">
        <v>271</v>
      </c>
    </row>
    <row r="104" spans="1:4" x14ac:dyDescent="0.15">
      <c r="A104">
        <f t="shared" si="1"/>
        <v>102</v>
      </c>
      <c r="B104">
        <v>7650</v>
      </c>
      <c r="C104" t="s">
        <v>166</v>
      </c>
      <c r="D104" t="s">
        <v>272</v>
      </c>
    </row>
    <row r="105" spans="1:4" x14ac:dyDescent="0.15">
      <c r="A105">
        <f t="shared" si="1"/>
        <v>103</v>
      </c>
      <c r="B105">
        <v>7700</v>
      </c>
      <c r="C105" t="s">
        <v>167</v>
      </c>
      <c r="D105" t="s">
        <v>273</v>
      </c>
    </row>
    <row r="106" spans="1:4" x14ac:dyDescent="0.15">
      <c r="A106">
        <f t="shared" si="1"/>
        <v>104</v>
      </c>
      <c r="B106">
        <v>7750</v>
      </c>
      <c r="C106" t="s">
        <v>168</v>
      </c>
      <c r="D106" t="s">
        <v>274</v>
      </c>
    </row>
    <row r="107" spans="1:4" x14ac:dyDescent="0.15">
      <c r="A107">
        <f t="shared" si="1"/>
        <v>105</v>
      </c>
      <c r="B107">
        <v>7800</v>
      </c>
      <c r="C107" t="s">
        <v>169</v>
      </c>
      <c r="D107" t="s">
        <v>275</v>
      </c>
    </row>
    <row r="108" spans="1:4" x14ac:dyDescent="0.15">
      <c r="A108">
        <f t="shared" si="1"/>
        <v>106</v>
      </c>
      <c r="B108">
        <v>7850</v>
      </c>
      <c r="C108" t="s">
        <v>170</v>
      </c>
      <c r="D108" t="s">
        <v>276</v>
      </c>
    </row>
    <row r="109" spans="1:4" x14ac:dyDescent="0.15">
      <c r="A109">
        <f t="shared" si="1"/>
        <v>107</v>
      </c>
      <c r="B109">
        <v>7900</v>
      </c>
      <c r="C109" t="s">
        <v>171</v>
      </c>
      <c r="D109" t="s">
        <v>277</v>
      </c>
    </row>
    <row r="110" spans="1:4" x14ac:dyDescent="0.15">
      <c r="A110">
        <f t="shared" si="1"/>
        <v>108</v>
      </c>
    </row>
    <row r="111" spans="1:4" x14ac:dyDescent="0.15">
      <c r="A111">
        <f t="shared" si="1"/>
        <v>109</v>
      </c>
    </row>
    <row r="112" spans="1:4" x14ac:dyDescent="0.15">
      <c r="A112">
        <f t="shared" si="1"/>
        <v>110</v>
      </c>
    </row>
    <row r="113" spans="1:1" x14ac:dyDescent="0.15">
      <c r="A113">
        <f t="shared" si="1"/>
        <v>111</v>
      </c>
    </row>
    <row r="114" spans="1:1" x14ac:dyDescent="0.15">
      <c r="A114">
        <f t="shared" si="1"/>
        <v>112</v>
      </c>
    </row>
    <row r="115" spans="1:1" x14ac:dyDescent="0.15">
      <c r="A115">
        <f t="shared" si="1"/>
        <v>113</v>
      </c>
    </row>
    <row r="116" spans="1:1" x14ac:dyDescent="0.15">
      <c r="A116">
        <f t="shared" si="1"/>
        <v>114</v>
      </c>
    </row>
    <row r="117" spans="1:1" x14ac:dyDescent="0.15">
      <c r="A117">
        <f t="shared" si="1"/>
        <v>115</v>
      </c>
    </row>
    <row r="118" spans="1:1" x14ac:dyDescent="0.15">
      <c r="A118">
        <f t="shared" si="1"/>
        <v>116</v>
      </c>
    </row>
    <row r="119" spans="1:1" x14ac:dyDescent="0.15">
      <c r="A119">
        <f t="shared" si="1"/>
        <v>117</v>
      </c>
    </row>
    <row r="120" spans="1:1" x14ac:dyDescent="0.15">
      <c r="A120">
        <f t="shared" si="1"/>
        <v>118</v>
      </c>
    </row>
  </sheetData>
  <phoneticPr fontId="2"/>
  <printOptions horizontalCentered="1" verticalCentered="1"/>
  <pageMargins left="0.78700000000000003" right="0.78700000000000003" top="0.98399999999999999" bottom="0.98399999999999999" header="0.51200000000000001" footer="0.51200000000000001"/>
  <pageSetup paperSize="9" orientation="portrait" blackAndWhite="1" horizontalDpi="2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必ず入力してください!!</vt:lpstr>
      <vt:lpstr>中男申込</vt:lpstr>
      <vt:lpstr>中女申込</vt:lpstr>
      <vt:lpstr>中男子一覧印刷用</vt:lpstr>
      <vt:lpstr>中女子一覧印刷用</vt:lpstr>
      <vt:lpstr>中学校名</vt:lpstr>
      <vt:lpstr>中女子一覧印刷用!Print_Area</vt:lpstr>
      <vt:lpstr>中女申込!Print_Area</vt:lpstr>
      <vt:lpstr>中男子一覧印刷用!Print_Area</vt:lpstr>
      <vt:lpstr>中男申込!Print_Area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 博之</dc:creator>
  <cp:lastModifiedBy>user</cp:lastModifiedBy>
  <cp:revision>0</cp:revision>
  <cp:lastPrinted>2022-04-11T21:40:10Z</cp:lastPrinted>
  <dcterms:created xsi:type="dcterms:W3CDTF">1601-01-01T00:00:00Z</dcterms:created>
  <dcterms:modified xsi:type="dcterms:W3CDTF">2025-04-24T08:09:06Z</dcterms:modified>
</cp:coreProperties>
</file>